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17680"/>
  </bookViews>
  <sheets>
    <sheet name="Россия 俄罗斯" sheetId="1" r:id="rId1"/>
    <sheet name="КИТАЙ 中国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<sst xmlns="http://schemas.openxmlformats.org/spreadsheetml/2006/main" count="493" uniqueCount="254">
  <si>
    <t>Автостат</t>
  </si>
  <si>
    <t>Авторевью</t>
  </si>
  <si>
    <r>
      <rPr>
        <b/>
        <sz val="11"/>
        <color theme="1"/>
        <rFont val="Arial"/>
        <charset val="134"/>
      </rPr>
      <t>16t</t>
    </r>
    <r>
      <rPr>
        <b/>
        <sz val="11"/>
        <color theme="1"/>
        <rFont val="SimSun"/>
        <charset val="134"/>
      </rPr>
      <t>以上卡车销量</t>
    </r>
    <r>
      <rPr>
        <b/>
        <sz val="11"/>
        <color theme="1"/>
        <rFont val="Arial"/>
        <charset val="134"/>
      </rPr>
      <t xml:space="preserve"> HCV</t>
    </r>
  </si>
  <si>
    <t>Продажи новых грузовиков  полной массой более 16 т, шт. HCV</t>
  </si>
  <si>
    <t>商标</t>
  </si>
  <si>
    <t>Марка</t>
  </si>
  <si>
    <t>Продажи шт.</t>
  </si>
  <si>
    <t>2024 год</t>
  </si>
  <si>
    <t>2023 год</t>
  </si>
  <si>
    <t>2022 год</t>
  </si>
  <si>
    <t>2021 год</t>
  </si>
  <si>
    <t>卡玛斯</t>
  </si>
  <si>
    <t>КАМАЗ</t>
  </si>
  <si>
    <t>陕汽</t>
  </si>
  <si>
    <t>Shacman</t>
  </si>
  <si>
    <t>嘎斯</t>
  </si>
  <si>
    <t>ГАЗ</t>
  </si>
  <si>
    <t>乌拉尔</t>
  </si>
  <si>
    <t>Урал</t>
  </si>
  <si>
    <t>解放</t>
  </si>
  <si>
    <t>FAW</t>
  </si>
  <si>
    <t>玛斯</t>
  </si>
  <si>
    <t>МАЗ</t>
  </si>
  <si>
    <t>豪沃</t>
  </si>
  <si>
    <t>Howo</t>
  </si>
  <si>
    <t>汕德卡</t>
  </si>
  <si>
    <t>Sitrak</t>
  </si>
  <si>
    <t>江淮</t>
  </si>
  <si>
    <t>JAC</t>
  </si>
  <si>
    <t>沃尔沃</t>
  </si>
  <si>
    <t>Volvo</t>
  </si>
  <si>
    <t>五十铃</t>
  </si>
  <si>
    <t>Isuzu</t>
  </si>
  <si>
    <t>斯卡尼亚</t>
  </si>
  <si>
    <t>Scania</t>
  </si>
  <si>
    <t>奔驰</t>
  </si>
  <si>
    <t>Mercedes-Benz</t>
  </si>
  <si>
    <t>现代</t>
  </si>
  <si>
    <t>Hyundai</t>
  </si>
  <si>
    <t>日野</t>
  </si>
  <si>
    <t>Hino</t>
  </si>
  <si>
    <t>曼</t>
  </si>
  <si>
    <t>MAN</t>
  </si>
  <si>
    <t>红岩</t>
  </si>
  <si>
    <t>Hongyan</t>
  </si>
  <si>
    <t>徐工</t>
  </si>
  <si>
    <t>XCMG</t>
  </si>
  <si>
    <t>大宇</t>
  </si>
  <si>
    <t>Daewoo</t>
  </si>
  <si>
    <t>三菱</t>
  </si>
  <si>
    <t>Fuso</t>
  </si>
  <si>
    <t>达夫</t>
  </si>
  <si>
    <t>DAF</t>
  </si>
  <si>
    <t>聂法斯</t>
  </si>
  <si>
    <t>НефАЗ</t>
  </si>
  <si>
    <t>中联重科</t>
  </si>
  <si>
    <t>Zoomlion</t>
  </si>
  <si>
    <t>依维柯</t>
  </si>
  <si>
    <t>IVECO</t>
  </si>
  <si>
    <t>依维柯自动</t>
  </si>
  <si>
    <t>IVECO-AMT</t>
  </si>
  <si>
    <t>东风</t>
  </si>
  <si>
    <t>Dongfeng</t>
  </si>
  <si>
    <t>福田</t>
  </si>
  <si>
    <t>Foton</t>
  </si>
  <si>
    <t>三一</t>
  </si>
  <si>
    <t>Sanyi</t>
  </si>
  <si>
    <r>
      <rPr>
        <b/>
        <sz val="11"/>
        <color theme="1"/>
        <rFont val="SimSun"/>
        <charset val="134"/>
      </rPr>
      <t>俄罗斯</t>
    </r>
    <r>
      <rPr>
        <b/>
        <sz val="11"/>
        <color theme="1"/>
        <rFont val="Arial"/>
        <charset val="134"/>
      </rPr>
      <t>amt</t>
    </r>
    <r>
      <rPr>
        <b/>
        <sz val="11"/>
        <color theme="1"/>
        <rFont val="SimSun"/>
        <charset val="134"/>
      </rPr>
      <t>根红岩合资</t>
    </r>
  </si>
  <si>
    <t>AMT</t>
  </si>
  <si>
    <t>其余</t>
  </si>
  <si>
    <t>Прочие</t>
  </si>
  <si>
    <t>全部</t>
  </si>
  <si>
    <t>Всего</t>
  </si>
  <si>
    <t>车型</t>
  </si>
  <si>
    <t>Марка, модель</t>
  </si>
  <si>
    <t>КАМАЗ-43118</t>
  </si>
  <si>
    <t>КАМАЗ-65115</t>
  </si>
  <si>
    <t>Shacman SX3258</t>
  </si>
  <si>
    <t>KАМАЗ-54901</t>
  </si>
  <si>
    <t>KАМАЗ-5490</t>
  </si>
  <si>
    <t>KАМАЗ-53504</t>
  </si>
  <si>
    <t>Газон Next</t>
  </si>
  <si>
    <t>Shacman SX3318</t>
  </si>
  <si>
    <t>FAW CA3310</t>
  </si>
  <si>
    <t>Sitrak C7H</t>
  </si>
  <si>
    <t> –</t>
  </si>
  <si>
    <t>Donfeng 4180</t>
  </si>
  <si>
    <t>KАМАЗ-6520</t>
  </si>
  <si>
    <t>Shacman SX4258</t>
  </si>
  <si>
    <t>Shacman SX4188</t>
  </si>
  <si>
    <t>Hongyan 908</t>
  </si>
  <si>
    <t>Урал Next</t>
  </si>
  <si>
    <t>Урал-4320</t>
  </si>
  <si>
    <t>Volvo FH</t>
  </si>
  <si>
    <t>MАЗ-6501</t>
  </si>
  <si>
    <t>KАМАЗ-53605</t>
  </si>
  <si>
    <t>Howo T5G</t>
  </si>
  <si>
    <t>Mercedes Actros</t>
  </si>
  <si>
    <t>JAC N120</t>
  </si>
  <si>
    <t>JAC N90</t>
  </si>
  <si>
    <t>Hyundai Mighty</t>
  </si>
  <si>
    <t>Садко Next</t>
  </si>
  <si>
    <t>МАЗ-6312</t>
  </si>
  <si>
    <t>Урал-5557</t>
  </si>
  <si>
    <t>JAC N350</t>
  </si>
  <si>
    <t>Foton BJ4189</t>
  </si>
  <si>
    <t>FAW CA3250</t>
  </si>
  <si>
    <t>FAW J7</t>
  </si>
  <si>
    <t>Howo 3327</t>
  </si>
  <si>
    <t>Howo 1167</t>
  </si>
  <si>
    <t>轻卡</t>
  </si>
  <si>
    <r>
      <rPr>
        <b/>
        <sz val="11"/>
        <color theme="1"/>
        <rFont val="Arial"/>
        <charset val="134"/>
      </rPr>
      <t>3,5t</t>
    </r>
    <r>
      <rPr>
        <b/>
        <sz val="11"/>
        <color theme="1"/>
        <rFont val="SimSun"/>
        <charset val="134"/>
      </rPr>
      <t>以下轻卡销量</t>
    </r>
    <r>
      <rPr>
        <b/>
        <sz val="11"/>
        <color theme="1"/>
        <rFont val="Arial"/>
        <charset val="134"/>
      </rPr>
      <t xml:space="preserve"> LCV</t>
    </r>
  </si>
  <si>
    <t>Продажи новых легких коммерческих автомобилей, шт. менее 3,5т LCV</t>
  </si>
  <si>
    <t>无阿斯</t>
  </si>
  <si>
    <t>УАЗ</t>
  </si>
  <si>
    <t>福特</t>
  </si>
  <si>
    <t>Ford</t>
  </si>
  <si>
    <t>瓦斯</t>
  </si>
  <si>
    <t>ВАЗ</t>
  </si>
  <si>
    <t>标致</t>
  </si>
  <si>
    <t>Peugeot</t>
  </si>
  <si>
    <t>雪铁龙</t>
  </si>
  <si>
    <t>Citroen</t>
  </si>
  <si>
    <t>大众</t>
  </si>
  <si>
    <t>Volkswagen</t>
  </si>
  <si>
    <t>欧宝</t>
  </si>
  <si>
    <t>Opel</t>
  </si>
  <si>
    <t>SOLLERS</t>
  </si>
  <si>
    <t>DONGFENG</t>
  </si>
  <si>
    <t>ISUZU</t>
  </si>
  <si>
    <t>Kamaz</t>
  </si>
  <si>
    <t>Газель Next</t>
  </si>
  <si>
    <t>Ford Transit</t>
  </si>
  <si>
    <t>ГАЗ-3302 Газель</t>
  </si>
  <si>
    <t>УАЗ-3909</t>
  </si>
  <si>
    <t>Лада Ларгус VU</t>
  </si>
  <si>
    <t>ГАЗ-2752 Соболь</t>
  </si>
  <si>
    <t>УАЗ Профи</t>
  </si>
  <si>
    <t>ГАЗ-2310 Соболь</t>
  </si>
  <si>
    <t>УАЗ-2206</t>
  </si>
  <si>
    <t>Sollers atlant</t>
  </si>
  <si>
    <t>Lada granta VU</t>
  </si>
  <si>
    <t>Gaz 2217</t>
  </si>
  <si>
    <r>
      <rPr>
        <sz val="11"/>
        <color theme="1"/>
        <rFont val="Arial"/>
        <charset val="134"/>
      </rPr>
      <t>3,5t</t>
    </r>
    <r>
      <rPr>
        <sz val="11"/>
        <color theme="1"/>
        <rFont val="SimSun"/>
        <charset val="134"/>
      </rPr>
      <t>-16t 商用车销量</t>
    </r>
    <r>
      <rPr>
        <sz val="11"/>
        <color theme="1"/>
        <rFont val="Arial"/>
        <charset val="134"/>
      </rPr>
      <t xml:space="preserve"> MCV</t>
    </r>
  </si>
  <si>
    <t>Продажи новых легких коммерческих автомобилей, шт. 3,5т - 16т MCV</t>
  </si>
  <si>
    <t>ГАЗ 3,5-16t</t>
  </si>
  <si>
    <t>JMC</t>
  </si>
  <si>
    <t>URAL</t>
  </si>
  <si>
    <t>MAZ</t>
  </si>
  <si>
    <t>捏发斯</t>
  </si>
  <si>
    <t>NEFAZ</t>
  </si>
  <si>
    <t>Gaz gazon next</t>
  </si>
  <si>
    <t>Kamaz Kompas 9</t>
  </si>
  <si>
    <t>Kamaz Kompas 12</t>
  </si>
  <si>
    <t>Gaz sadko next</t>
  </si>
  <si>
    <t>Jac N90</t>
  </si>
  <si>
    <t>Kamaz 4308</t>
  </si>
  <si>
    <t>Foton BJ1128</t>
  </si>
  <si>
    <t>Foton BJ1126</t>
  </si>
  <si>
    <t>客车</t>
  </si>
  <si>
    <t>客车销量</t>
  </si>
  <si>
    <t>Продажи новых автобусов, шт. </t>
  </si>
  <si>
    <t>帕斯</t>
  </si>
  <si>
    <t>ПАЗ</t>
  </si>
  <si>
    <t>宇通</t>
  </si>
  <si>
    <t>Yutong</t>
  </si>
  <si>
    <t>伏尔加巴斯</t>
  </si>
  <si>
    <t>Volgabus</t>
  </si>
  <si>
    <t>力阿斯</t>
  </si>
  <si>
    <t>ЛиАЗ</t>
  </si>
  <si>
    <t>卡夫斯</t>
  </si>
  <si>
    <t>КАвЗ</t>
  </si>
  <si>
    <t>海格</t>
  </si>
  <si>
    <t>Higer</t>
  </si>
  <si>
    <t>罗吐司</t>
  </si>
  <si>
    <t>Lotos</t>
  </si>
  <si>
    <t>中通</t>
  </si>
  <si>
    <t>Zhongtong</t>
  </si>
  <si>
    <t>ПАЗ-3205</t>
  </si>
  <si>
    <t>ПАЗ-3204</t>
  </si>
  <si>
    <t>НефАЗ-5299</t>
  </si>
  <si>
    <t>ПАЗ-4234</t>
  </si>
  <si>
    <t>ЛиАЗ-4292</t>
  </si>
  <si>
    <t>Volgabus 5270G</t>
  </si>
  <si>
    <t>Yutong ZK6122H9</t>
  </si>
  <si>
    <t>ЛиАЗ-5292</t>
  </si>
  <si>
    <t>МАЗ-203</t>
  </si>
  <si>
    <t>МАЗ-206</t>
  </si>
  <si>
    <t>Volgabus 4298</t>
  </si>
  <si>
    <r>
      <rPr>
        <sz val="11"/>
        <color theme="1"/>
        <rFont val="Arial"/>
        <charset val="134"/>
      </rPr>
      <t>3,5</t>
    </r>
    <r>
      <rPr>
        <sz val="11"/>
        <color theme="1"/>
        <rFont val="宋体"/>
        <charset val="134"/>
      </rPr>
      <t>吨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以上车辆销售</t>
    </r>
  </si>
  <si>
    <t>Продажи новых грузовиков полной массой свыше 3,5 т, шт.</t>
  </si>
  <si>
    <t xml:space="preserve"> </t>
  </si>
  <si>
    <t>Грузовые авто КИТАЙ</t>
  </si>
  <si>
    <t>Декабрь 2024 год</t>
  </si>
  <si>
    <t>Декабрь 2023 год</t>
  </si>
  <si>
    <t>Декабрь 2022 год</t>
  </si>
  <si>
    <t>重汽</t>
  </si>
  <si>
    <t>SINOTRUK</t>
  </si>
  <si>
    <t>一汽</t>
  </si>
  <si>
    <t>SHACMAN</t>
  </si>
  <si>
    <t>FOTON</t>
  </si>
  <si>
    <t>大运</t>
  </si>
  <si>
    <t>DAYUN</t>
  </si>
  <si>
    <t>北奔</t>
  </si>
  <si>
    <t>BEIFANG BENCHI</t>
  </si>
  <si>
    <t>HONGYAN</t>
  </si>
  <si>
    <t>北汽</t>
  </si>
  <si>
    <t>BEIJING</t>
  </si>
  <si>
    <t>华菱</t>
  </si>
  <si>
    <t>CAMC</t>
  </si>
  <si>
    <t>Другие</t>
  </si>
  <si>
    <t>Тягачи КИТАЙ</t>
  </si>
  <si>
    <t>BEJING</t>
  </si>
  <si>
    <t>汉马</t>
  </si>
  <si>
    <t>HANMA</t>
  </si>
  <si>
    <t>Коммерческий транспорт КИТАЙ (входят пикапы)</t>
  </si>
  <si>
    <r>
      <rPr>
        <sz val="11"/>
        <color theme="1"/>
        <rFont val="Arial"/>
        <charset val="134"/>
      </rPr>
      <t>2012-2024</t>
    </r>
    <r>
      <rPr>
        <sz val="11"/>
        <color theme="1"/>
        <rFont val="SimSun"/>
        <charset val="134"/>
      </rPr>
      <t>年轻卡销量</t>
    </r>
  </si>
  <si>
    <t>www.find800.cn/</t>
  </si>
  <si>
    <t>Продажи коммерческого транспорта</t>
  </si>
  <si>
    <t>长安</t>
  </si>
  <si>
    <t>CHANGAN</t>
  </si>
  <si>
    <t>长城</t>
  </si>
  <si>
    <t>GWM</t>
  </si>
  <si>
    <t>江铃</t>
  </si>
  <si>
    <t>XINYUAN</t>
  </si>
  <si>
    <t>上汽</t>
  </si>
  <si>
    <t>SHANGQI</t>
  </si>
  <si>
    <t>远程</t>
  </si>
  <si>
    <t>YUANCHENG</t>
  </si>
  <si>
    <t>ДВС дизельный, многоцилиндровый, общее кол-во</t>
  </si>
  <si>
    <t>潍柴</t>
  </si>
  <si>
    <t>WEICHAI GROUP</t>
  </si>
  <si>
    <t>福田康明斯</t>
  </si>
  <si>
    <t>FOTON CUMMINS</t>
  </si>
  <si>
    <t>云内</t>
  </si>
  <si>
    <t xml:space="preserve">YUNNEI </t>
  </si>
  <si>
    <t>玉柴</t>
  </si>
  <si>
    <t>YUCHAI</t>
  </si>
  <si>
    <t>锡柴</t>
  </si>
  <si>
    <t>FAWDE</t>
  </si>
  <si>
    <t>上柴</t>
  </si>
  <si>
    <t>SHANGCHAI</t>
  </si>
  <si>
    <t>全柴</t>
  </si>
  <si>
    <t>QUANCHAI</t>
  </si>
  <si>
    <t>东风康明斯</t>
  </si>
  <si>
    <t>DOGNFENG CUMMINS</t>
  </si>
  <si>
    <t>欧康</t>
  </si>
  <si>
    <t>OUKANG</t>
  </si>
  <si>
    <t>新柴</t>
  </si>
  <si>
    <t>XINCHAI</t>
  </si>
  <si>
    <r>
      <rPr>
        <sz val="11"/>
        <color theme="1"/>
        <rFont val="Arial"/>
        <charset val="134"/>
      </rPr>
      <t>2018-2024</t>
    </r>
    <r>
      <rPr>
        <sz val="11"/>
        <color theme="1"/>
        <rFont val="SimSun"/>
        <charset val="134"/>
      </rPr>
      <t>年商用车辆柴油机销量</t>
    </r>
  </si>
  <si>
    <r>
      <rPr>
        <sz val="11"/>
        <color theme="1"/>
        <rFont val="Arial"/>
        <charset val="134"/>
      </rPr>
      <t>2018-2024</t>
    </r>
    <r>
      <rPr>
        <sz val="11"/>
        <color theme="1"/>
        <rFont val="SimSun"/>
        <charset val="134"/>
      </rPr>
      <t>年柴油机销量</t>
    </r>
  </si>
  <si>
    <t>Продажи дизельных ДВС, для коммерческого транспорта</t>
  </si>
  <si>
    <t>Продажи дизельных ДВС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</si>
</sst>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SimSun"/>
      <charset val="134"/>
    </font>
    <font>
      <u/>
      <sz val="11"/>
      <color rgb="FF0000FF"/>
      <name val="Arial"/>
      <charset val="0"/>
    </font>
    <font>
      <sz val="11"/>
      <color rgb="FF000000"/>
      <name val="Arial"/>
      <charset val="134"/>
    </font>
    <font>
      <sz val="11"/>
      <color theme="1"/>
      <name val="SimSun"/>
      <charset val="134"/>
    </font>
    <font>
      <b/>
      <sz val="11"/>
      <color rgb="FF000000"/>
      <name val="Arial"/>
      <charset val="134"/>
    </font>
    <font>
      <b/>
      <sz val="11"/>
      <color rgb="FF686666"/>
      <name val="Arial"/>
      <charset val="134"/>
    </font>
    <font>
      <b/>
      <sz val="11"/>
      <color theme="1"/>
      <name val="宋体"/>
      <charset val="134"/>
    </font>
    <font>
      <sz val="11"/>
      <color rgb="FF686666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rgb="FFDDE5E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36" applyNumberFormat="0" applyAlignment="0" applyProtection="0">
      <alignment vertical="center"/>
    </xf>
    <xf numFmtId="0" fontId="20" fillId="8" borderId="37" applyNumberFormat="0" applyAlignment="0" applyProtection="0">
      <alignment vertical="center"/>
    </xf>
    <xf numFmtId="0" fontId="21" fillId="8" borderId="36" applyNumberFormat="0" applyAlignment="0" applyProtection="0">
      <alignment vertical="center"/>
    </xf>
    <xf numFmtId="0" fontId="22" fillId="9" borderId="38" applyNumberFormat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3" applyNumberFormat="1" applyFont="1" applyBorder="1" applyAlignment="1">
      <alignment horizontal="center" vertical="center"/>
    </xf>
    <xf numFmtId="10" fontId="1" fillId="0" borderId="5" xfId="3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3" applyNumberFormat="1" applyFont="1" applyBorder="1" applyAlignment="1">
      <alignment horizontal="center" vertical="center"/>
    </xf>
    <xf numFmtId="10" fontId="1" fillId="0" borderId="9" xfId="3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2" fillId="3" borderId="5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0" borderId="0" xfId="3" applyFont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7" xfId="6" applyFont="1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>
      <alignment vertical="center"/>
    </xf>
    <xf numFmtId="0" fontId="6" fillId="0" borderId="0" xfId="0" applyFo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4" borderId="0" xfId="0" applyFont="1" applyFill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left" vertical="center" wrapText="1" indent="1"/>
    </xf>
    <xf numFmtId="0" fontId="10" fillId="5" borderId="0" xfId="0" applyFont="1" applyFill="1" applyAlignment="1">
      <alignment horizontal="left" vertical="center" wrapText="1" indent="1"/>
    </xf>
    <xf numFmtId="0" fontId="2" fillId="0" borderId="0" xfId="0" applyFont="1" applyFill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7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d800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0"/>
  <sheetViews>
    <sheetView tabSelected="1" workbookViewId="0">
      <selection activeCell="C38" sqref="C38"/>
    </sheetView>
  </sheetViews>
  <sheetFormatPr defaultColWidth="8.72727272727273" defaultRowHeight="14"/>
  <cols>
    <col min="1" max="1" width="15.6363636363636" style="1" customWidth="1"/>
    <col min="2" max="2" width="20.6363636363636" style="1" customWidth="1"/>
    <col min="3" max="7" width="16.6363636363636" style="1" customWidth="1"/>
    <col min="8" max="9" width="8.72727272727273" style="1"/>
    <col min="10" max="12" width="16.3636363636364" style="1" customWidth="1"/>
    <col min="13" max="16384" width="8.72727272727273" style="1"/>
  </cols>
  <sheetData>
    <row r="1" ht="14.75" spans="3:5">
      <c r="C1" s="60"/>
      <c r="D1" s="60" t="s">
        <v>0</v>
      </c>
      <c r="E1" s="60" t="s">
        <v>1</v>
      </c>
    </row>
    <row r="2" customHeight="1" spans="1:8">
      <c r="A2" s="61" t="s">
        <v>2</v>
      </c>
      <c r="B2" s="62"/>
      <c r="C2" s="62"/>
      <c r="D2" s="62"/>
      <c r="E2" s="62"/>
      <c r="F2" s="62"/>
      <c r="G2" s="63"/>
      <c r="H2" s="64"/>
    </row>
    <row r="3" spans="1:7">
      <c r="A3" s="65" t="s">
        <v>3</v>
      </c>
      <c r="B3" s="66"/>
      <c r="C3" s="66"/>
      <c r="D3" s="66"/>
      <c r="E3" s="66"/>
      <c r="F3" s="66"/>
      <c r="G3" s="67"/>
    </row>
    <row r="4" spans="1:7">
      <c r="A4" s="68" t="s">
        <v>4</v>
      </c>
      <c r="B4" s="69" t="s">
        <v>5</v>
      </c>
      <c r="C4" s="6" t="s">
        <v>6</v>
      </c>
      <c r="D4" s="6" t="s">
        <v>6</v>
      </c>
      <c r="E4" s="6" t="s">
        <v>6</v>
      </c>
      <c r="F4" s="6" t="s">
        <v>6</v>
      </c>
      <c r="G4" s="7" t="s">
        <v>6</v>
      </c>
    </row>
    <row r="5" spans="1:7">
      <c r="A5" s="70"/>
      <c r="B5" s="69"/>
      <c r="C5" s="6" t="s">
        <v>7</v>
      </c>
      <c r="D5" s="6" t="s">
        <v>8</v>
      </c>
      <c r="E5" s="6" t="s">
        <v>8</v>
      </c>
      <c r="F5" s="6" t="s">
        <v>9</v>
      </c>
      <c r="G5" s="7" t="s">
        <v>10</v>
      </c>
    </row>
    <row r="6" spans="1:7">
      <c r="A6" s="71" t="s">
        <v>11</v>
      </c>
      <c r="B6" s="72" t="s">
        <v>12</v>
      </c>
      <c r="C6" s="73">
        <v>17254</v>
      </c>
      <c r="D6" s="73">
        <v>25808</v>
      </c>
      <c r="E6" s="73">
        <v>31010</v>
      </c>
      <c r="F6" s="72">
        <v>31496</v>
      </c>
      <c r="G6" s="74">
        <v>35707</v>
      </c>
    </row>
    <row r="7" spans="1:7">
      <c r="A7" s="71" t="s">
        <v>13</v>
      </c>
      <c r="B7" s="72" t="s">
        <v>14</v>
      </c>
      <c r="C7" s="73">
        <v>15729</v>
      </c>
      <c r="D7" s="73">
        <v>20758</v>
      </c>
      <c r="E7" s="73">
        <v>20760</v>
      </c>
      <c r="F7" s="72">
        <v>9682</v>
      </c>
      <c r="G7" s="74">
        <v>2832</v>
      </c>
    </row>
    <row r="8" spans="1:7">
      <c r="A8" s="71" t="s">
        <v>15</v>
      </c>
      <c r="B8" s="72" t="s">
        <v>16</v>
      </c>
      <c r="C8" s="73"/>
      <c r="D8" s="73"/>
      <c r="E8" s="73">
        <v>6915</v>
      </c>
      <c r="F8" s="72">
        <v>5396</v>
      </c>
      <c r="G8" s="74">
        <v>9593</v>
      </c>
    </row>
    <row r="9" spans="1:7">
      <c r="A9" s="71" t="s">
        <v>17</v>
      </c>
      <c r="B9" s="72" t="s">
        <v>18</v>
      </c>
      <c r="C9" s="73">
        <v>2828</v>
      </c>
      <c r="D9" s="73">
        <v>3066</v>
      </c>
      <c r="E9" s="73">
        <v>3494</v>
      </c>
      <c r="F9" s="72">
        <v>5162</v>
      </c>
      <c r="G9" s="74">
        <v>4945</v>
      </c>
    </row>
    <row r="10" spans="1:7">
      <c r="A10" s="71" t="s">
        <v>19</v>
      </c>
      <c r="B10" s="72" t="s">
        <v>20</v>
      </c>
      <c r="C10" s="73">
        <v>11605</v>
      </c>
      <c r="D10" s="73">
        <v>15774</v>
      </c>
      <c r="E10" s="73">
        <v>15804</v>
      </c>
      <c r="F10" s="72">
        <v>4536</v>
      </c>
      <c r="G10" s="74">
        <v>1759</v>
      </c>
    </row>
    <row r="11" spans="1:7">
      <c r="A11" s="71" t="s">
        <v>21</v>
      </c>
      <c r="B11" s="72" t="s">
        <v>22</v>
      </c>
      <c r="C11" s="73">
        <v>5309</v>
      </c>
      <c r="D11" s="73">
        <v>6228</v>
      </c>
      <c r="E11" s="73">
        <v>6333</v>
      </c>
      <c r="F11" s="72">
        <v>4388</v>
      </c>
      <c r="G11" s="74">
        <v>5525</v>
      </c>
    </row>
    <row r="12" spans="1:7">
      <c r="A12" s="71" t="s">
        <v>23</v>
      </c>
      <c r="B12" s="72" t="s">
        <v>24</v>
      </c>
      <c r="C12" s="73">
        <v>5950</v>
      </c>
      <c r="D12" s="73">
        <v>6755</v>
      </c>
      <c r="E12" s="73">
        <v>6938</v>
      </c>
      <c r="F12" s="72">
        <v>3741</v>
      </c>
      <c r="G12" s="74">
        <v>1563</v>
      </c>
    </row>
    <row r="13" spans="1:7">
      <c r="A13" s="71" t="s">
        <v>25</v>
      </c>
      <c r="B13" s="72" t="s">
        <v>26</v>
      </c>
      <c r="C13" s="73">
        <v>19409</v>
      </c>
      <c r="D13" s="73">
        <v>23817</v>
      </c>
      <c r="E13" s="73">
        <v>23633</v>
      </c>
      <c r="F13" s="72">
        <v>3462</v>
      </c>
      <c r="G13" s="74"/>
    </row>
    <row r="14" spans="1:7">
      <c r="A14" s="71" t="s">
        <v>27</v>
      </c>
      <c r="B14" s="72" t="s">
        <v>28</v>
      </c>
      <c r="C14" s="73"/>
      <c r="D14" s="73">
        <v>3614</v>
      </c>
      <c r="E14" s="73">
        <v>3614</v>
      </c>
      <c r="F14" s="72">
        <v>2584</v>
      </c>
      <c r="G14" s="74">
        <v>1221</v>
      </c>
    </row>
    <row r="15" spans="1:7">
      <c r="A15" s="71" t="s">
        <v>29</v>
      </c>
      <c r="B15" s="72" t="s">
        <v>30</v>
      </c>
      <c r="C15" s="73"/>
      <c r="D15" s="73"/>
      <c r="E15" s="73">
        <v>1148</v>
      </c>
      <c r="F15" s="72">
        <v>1808</v>
      </c>
      <c r="G15" s="74">
        <v>5773</v>
      </c>
    </row>
    <row r="16" spans="1:7">
      <c r="A16" s="71" t="s">
        <v>31</v>
      </c>
      <c r="B16" s="72" t="s">
        <v>32</v>
      </c>
      <c r="C16" s="73"/>
      <c r="D16" s="73"/>
      <c r="E16" s="73">
        <v>464</v>
      </c>
      <c r="F16" s="72">
        <v>1474</v>
      </c>
      <c r="G16" s="74">
        <v>3031</v>
      </c>
    </row>
    <row r="17" spans="1:7">
      <c r="A17" s="71" t="s">
        <v>33</v>
      </c>
      <c r="B17" s="72" t="s">
        <v>34</v>
      </c>
      <c r="C17" s="73"/>
      <c r="D17" s="73"/>
      <c r="E17" s="73">
        <v>509</v>
      </c>
      <c r="F17" s="72">
        <v>1228</v>
      </c>
      <c r="G17" s="74">
        <v>7245</v>
      </c>
    </row>
    <row r="18" spans="1:7">
      <c r="A18" s="71" t="s">
        <v>35</v>
      </c>
      <c r="B18" s="72" t="s">
        <v>36</v>
      </c>
      <c r="C18" s="73"/>
      <c r="D18" s="73"/>
      <c r="E18" s="73">
        <v>2004</v>
      </c>
      <c r="F18" s="72">
        <v>1094</v>
      </c>
      <c r="G18" s="74">
        <v>4670</v>
      </c>
    </row>
    <row r="19" spans="1:7">
      <c r="A19" s="71" t="s">
        <v>37</v>
      </c>
      <c r="B19" s="72" t="s">
        <v>38</v>
      </c>
      <c r="C19" s="73"/>
      <c r="D19" s="73"/>
      <c r="E19" s="73">
        <v>416</v>
      </c>
      <c r="F19" s="72">
        <v>973</v>
      </c>
      <c r="G19" s="74">
        <v>1290</v>
      </c>
    </row>
    <row r="20" spans="1:7">
      <c r="A20" s="71" t="s">
        <v>39</v>
      </c>
      <c r="B20" s="72" t="s">
        <v>40</v>
      </c>
      <c r="C20" s="73"/>
      <c r="D20" s="73"/>
      <c r="E20" s="73"/>
      <c r="F20" s="72">
        <v>934</v>
      </c>
      <c r="G20" s="74">
        <v>1554</v>
      </c>
    </row>
    <row r="21" spans="1:7">
      <c r="A21" s="71" t="s">
        <v>41</v>
      </c>
      <c r="B21" s="72" t="s">
        <v>42</v>
      </c>
      <c r="C21" s="73"/>
      <c r="D21" s="73"/>
      <c r="E21" s="73">
        <v>796</v>
      </c>
      <c r="F21" s="72">
        <v>892</v>
      </c>
      <c r="G21" s="74">
        <v>4469</v>
      </c>
    </row>
    <row r="22" spans="1:7">
      <c r="A22" s="71" t="s">
        <v>43</v>
      </c>
      <c r="B22" s="72" t="s">
        <v>44</v>
      </c>
      <c r="C22" s="73"/>
      <c r="D22" s="73"/>
      <c r="E22" s="73">
        <v>1407</v>
      </c>
      <c r="F22" s="72">
        <v>665</v>
      </c>
      <c r="G22" s="74">
        <v>291</v>
      </c>
    </row>
    <row r="23" spans="1:7">
      <c r="A23" s="71" t="s">
        <v>45</v>
      </c>
      <c r="B23" s="72" t="s">
        <v>46</v>
      </c>
      <c r="C23" s="73"/>
      <c r="D23" s="73"/>
      <c r="E23" s="73">
        <v>938</v>
      </c>
      <c r="F23" s="72">
        <v>607</v>
      </c>
      <c r="G23" s="74">
        <v>239</v>
      </c>
    </row>
    <row r="24" spans="1:7">
      <c r="A24" s="71" t="s">
        <v>47</v>
      </c>
      <c r="B24" s="72" t="s">
        <v>48</v>
      </c>
      <c r="C24" s="73"/>
      <c r="D24" s="73"/>
      <c r="E24" s="73">
        <v>749</v>
      </c>
      <c r="F24" s="72">
        <v>590</v>
      </c>
      <c r="G24" s="74">
        <v>306</v>
      </c>
    </row>
    <row r="25" spans="1:7">
      <c r="A25" s="71" t="s">
        <v>49</v>
      </c>
      <c r="B25" s="72" t="s">
        <v>50</v>
      </c>
      <c r="C25" s="73"/>
      <c r="D25" s="73"/>
      <c r="E25" s="73"/>
      <c r="F25" s="72">
        <v>544</v>
      </c>
      <c r="G25" s="74">
        <v>753</v>
      </c>
    </row>
    <row r="26" spans="1:7">
      <c r="A26" s="71" t="s">
        <v>51</v>
      </c>
      <c r="B26" s="72" t="s">
        <v>52</v>
      </c>
      <c r="C26" s="73"/>
      <c r="D26" s="73"/>
      <c r="E26" s="73">
        <v>793</v>
      </c>
      <c r="F26" s="72">
        <v>480</v>
      </c>
      <c r="G26" s="74">
        <v>2232</v>
      </c>
    </row>
    <row r="27" spans="1:7">
      <c r="A27" s="71" t="s">
        <v>53</v>
      </c>
      <c r="B27" s="72" t="s">
        <v>54</v>
      </c>
      <c r="C27" s="73"/>
      <c r="D27" s="73"/>
      <c r="E27" s="73">
        <v>493</v>
      </c>
      <c r="F27" s="72">
        <v>455</v>
      </c>
      <c r="G27" s="74">
        <v>1049</v>
      </c>
    </row>
    <row r="28" spans="1:7">
      <c r="A28" s="71" t="s">
        <v>55</v>
      </c>
      <c r="B28" s="72" t="s">
        <v>56</v>
      </c>
      <c r="C28" s="73"/>
      <c r="D28" s="73"/>
      <c r="E28" s="73">
        <v>980</v>
      </c>
      <c r="F28" s="72">
        <v>450</v>
      </c>
      <c r="G28" s="74">
        <v>107</v>
      </c>
    </row>
    <row r="29" spans="1:8">
      <c r="A29" s="71" t="s">
        <v>57</v>
      </c>
      <c r="B29" s="72" t="s">
        <v>58</v>
      </c>
      <c r="C29" s="73"/>
      <c r="D29" s="73"/>
      <c r="E29" s="73"/>
      <c r="F29" s="72">
        <v>363</v>
      </c>
      <c r="G29" s="74">
        <v>991</v>
      </c>
      <c r="H29" s="75"/>
    </row>
    <row r="30" spans="1:8">
      <c r="A30" s="71" t="s">
        <v>59</v>
      </c>
      <c r="B30" s="72" t="s">
        <v>60</v>
      </c>
      <c r="C30" s="73"/>
      <c r="D30" s="73"/>
      <c r="E30" s="73"/>
      <c r="F30" s="72">
        <v>305</v>
      </c>
      <c r="G30" s="74"/>
      <c r="H30" s="75"/>
    </row>
    <row r="31" spans="1:8">
      <c r="A31" s="71" t="s">
        <v>61</v>
      </c>
      <c r="B31" s="72" t="s">
        <v>62</v>
      </c>
      <c r="C31" s="73">
        <v>8260</v>
      </c>
      <c r="D31" s="73">
        <v>4135</v>
      </c>
      <c r="E31" s="73">
        <v>4672</v>
      </c>
      <c r="F31" s="72"/>
      <c r="G31" s="74"/>
      <c r="H31" s="75"/>
    </row>
    <row r="32" spans="1:8">
      <c r="A32" s="71" t="s">
        <v>63</v>
      </c>
      <c r="B32" s="72" t="s">
        <v>64</v>
      </c>
      <c r="C32" s="73">
        <v>2378</v>
      </c>
      <c r="D32" s="73">
        <v>5505</v>
      </c>
      <c r="E32" s="73">
        <v>6269</v>
      </c>
      <c r="F32" s="72">
        <v>146</v>
      </c>
      <c r="G32" s="74"/>
      <c r="H32" s="75"/>
    </row>
    <row r="33" spans="1:8">
      <c r="A33" s="71" t="s">
        <v>65</v>
      </c>
      <c r="B33" s="72" t="s">
        <v>66</v>
      </c>
      <c r="C33" s="73">
        <v>2484</v>
      </c>
      <c r="D33" s="73">
        <v>1400</v>
      </c>
      <c r="E33" s="73">
        <v>1398</v>
      </c>
      <c r="F33" s="72"/>
      <c r="G33" s="74"/>
      <c r="H33" s="75"/>
    </row>
    <row r="34" spans="1:8">
      <c r="A34" s="11" t="s">
        <v>67</v>
      </c>
      <c r="B34" s="72" t="s">
        <v>68</v>
      </c>
      <c r="C34" s="73"/>
      <c r="D34" s="73"/>
      <c r="E34" s="73">
        <v>466</v>
      </c>
      <c r="F34" s="72"/>
      <c r="G34" s="74"/>
      <c r="H34" s="75"/>
    </row>
    <row r="35" spans="1:8">
      <c r="A35" s="11" t="s">
        <v>69</v>
      </c>
      <c r="B35" s="72" t="s">
        <v>70</v>
      </c>
      <c r="C35" s="72">
        <f>102007-91206</f>
        <v>10801</v>
      </c>
      <c r="D35" s="72">
        <f>125669-116860</f>
        <v>8809</v>
      </c>
      <c r="E35" s="72">
        <v>1690</v>
      </c>
      <c r="F35" s="72">
        <v>887</v>
      </c>
      <c r="G35" s="74">
        <v>2607</v>
      </c>
      <c r="H35" s="75"/>
    </row>
    <row r="36" ht="14.75" spans="1:8">
      <c r="A36" s="76" t="s">
        <v>71</v>
      </c>
      <c r="B36" s="77" t="s">
        <v>72</v>
      </c>
      <c r="C36" s="77">
        <f>SUM(C6:C35)</f>
        <v>102007</v>
      </c>
      <c r="D36" s="77">
        <f>SUM(D6:D35)</f>
        <v>125669</v>
      </c>
      <c r="E36" s="77">
        <f>SUM(E6:E35)</f>
        <v>143693</v>
      </c>
      <c r="F36" s="77">
        <f>SUM(F6:F35)</f>
        <v>84342</v>
      </c>
      <c r="G36" s="78">
        <f>SUM(G6:G35)</f>
        <v>99752</v>
      </c>
      <c r="H36" s="75"/>
    </row>
    <row r="37" ht="36" customHeight="1" spans="8:8">
      <c r="H37" s="75"/>
    </row>
    <row r="38" spans="3:5">
      <c r="C38" s="60"/>
      <c r="D38" s="60" t="s">
        <v>0</v>
      </c>
      <c r="E38" s="60" t="s">
        <v>1</v>
      </c>
    </row>
    <row r="39" spans="1:7">
      <c r="A39" s="79" t="s">
        <v>2</v>
      </c>
      <c r="B39" s="80"/>
      <c r="C39" s="80"/>
      <c r="D39" s="80"/>
      <c r="E39" s="80"/>
      <c r="F39" s="80"/>
      <c r="G39" s="81"/>
    </row>
    <row r="40" spans="1:7">
      <c r="A40" s="82" t="s">
        <v>3</v>
      </c>
      <c r="B40" s="83"/>
      <c r="C40" s="83"/>
      <c r="D40" s="83"/>
      <c r="E40" s="83"/>
      <c r="F40" s="83"/>
      <c r="G40" s="84"/>
    </row>
    <row r="41" spans="1:7">
      <c r="A41" s="85" t="s">
        <v>73</v>
      </c>
      <c r="B41" s="86" t="s">
        <v>74</v>
      </c>
      <c r="C41" s="6" t="s">
        <v>6</v>
      </c>
      <c r="D41" s="6" t="s">
        <v>6</v>
      </c>
      <c r="E41" s="6" t="s">
        <v>6</v>
      </c>
      <c r="F41" s="6" t="s">
        <v>6</v>
      </c>
      <c r="G41" s="87" t="s">
        <v>6</v>
      </c>
    </row>
    <row r="42" ht="17" customHeight="1" spans="1:7">
      <c r="A42" s="88"/>
      <c r="B42" s="89"/>
      <c r="C42" s="6" t="s">
        <v>7</v>
      </c>
      <c r="D42" s="6" t="s">
        <v>8</v>
      </c>
      <c r="E42" s="6" t="s">
        <v>8</v>
      </c>
      <c r="F42" s="6" t="s">
        <v>9</v>
      </c>
      <c r="G42" s="87" t="s">
        <v>10</v>
      </c>
    </row>
    <row r="43" spans="1:7">
      <c r="A43" s="90"/>
      <c r="B43" s="72" t="s">
        <v>75</v>
      </c>
      <c r="C43" s="72">
        <v>3829</v>
      </c>
      <c r="D43" s="72">
        <v>6042</v>
      </c>
      <c r="E43" s="72">
        <v>6481</v>
      </c>
      <c r="F43" s="72">
        <v>8456</v>
      </c>
      <c r="G43" s="91">
        <v>7719</v>
      </c>
    </row>
    <row r="44" spans="1:7">
      <c r="A44" s="90"/>
      <c r="B44" s="72" t="s">
        <v>76</v>
      </c>
      <c r="C44" s="72">
        <v>3505</v>
      </c>
      <c r="D44" s="72">
        <v>6090</v>
      </c>
      <c r="E44" s="72">
        <v>6107</v>
      </c>
      <c r="F44" s="72">
        <v>7660</v>
      </c>
      <c r="G44" s="91">
        <v>6710</v>
      </c>
    </row>
    <row r="45" spans="1:7">
      <c r="A45" s="90"/>
      <c r="B45" s="72" t="s">
        <v>77</v>
      </c>
      <c r="C45" s="72">
        <v>5236</v>
      </c>
      <c r="D45" s="72">
        <v>6802</v>
      </c>
      <c r="E45" s="72">
        <v>6804</v>
      </c>
      <c r="F45" s="72">
        <v>3931</v>
      </c>
      <c r="G45" s="91">
        <v>1454</v>
      </c>
    </row>
    <row r="46" spans="1:7">
      <c r="A46" s="90"/>
      <c r="B46" s="72" t="s">
        <v>78</v>
      </c>
      <c r="C46" s="72">
        <v>4324</v>
      </c>
      <c r="D46" s="72">
        <v>3573</v>
      </c>
      <c r="E46" s="72">
        <v>3573</v>
      </c>
      <c r="F46" s="72">
        <v>3839</v>
      </c>
      <c r="G46" s="91">
        <v>8350</v>
      </c>
    </row>
    <row r="47" spans="1:7">
      <c r="A47" s="90"/>
      <c r="B47" s="72" t="s">
        <v>79</v>
      </c>
      <c r="C47" s="72"/>
      <c r="D47" s="72"/>
      <c r="E47" s="72">
        <v>1192</v>
      </c>
      <c r="F47" s="72"/>
      <c r="G47" s="91"/>
    </row>
    <row r="48" spans="1:7">
      <c r="A48" s="90"/>
      <c r="B48" s="72" t="s">
        <v>80</v>
      </c>
      <c r="C48" s="72"/>
      <c r="D48" s="72"/>
      <c r="E48" s="72">
        <v>1183</v>
      </c>
      <c r="F48" s="72"/>
      <c r="G48" s="91"/>
    </row>
    <row r="49" spans="1:7">
      <c r="A49" s="90"/>
      <c r="B49" s="72" t="s">
        <v>81</v>
      </c>
      <c r="C49" s="72"/>
      <c r="D49" s="72">
        <v>5043</v>
      </c>
      <c r="E49" s="72">
        <v>5043</v>
      </c>
      <c r="F49" s="72">
        <v>3756</v>
      </c>
      <c r="G49" s="91">
        <v>6830</v>
      </c>
    </row>
    <row r="50" spans="1:7">
      <c r="A50" s="90"/>
      <c r="B50" s="72" t="s">
        <v>82</v>
      </c>
      <c r="C50" s="72">
        <v>4086</v>
      </c>
      <c r="D50" s="72">
        <v>6514</v>
      </c>
      <c r="E50" s="72">
        <v>6514</v>
      </c>
      <c r="F50" s="72">
        <v>3747</v>
      </c>
      <c r="G50" s="91">
        <v>1256</v>
      </c>
    </row>
    <row r="51" spans="1:7">
      <c r="A51" s="90"/>
      <c r="B51" s="72" t="s">
        <v>83</v>
      </c>
      <c r="C51" s="72"/>
      <c r="D51" s="72">
        <v>8015</v>
      </c>
      <c r="E51" s="72">
        <v>8015</v>
      </c>
      <c r="F51" s="72">
        <v>3728</v>
      </c>
      <c r="G51" s="91">
        <v>908</v>
      </c>
    </row>
    <row r="52" spans="1:7">
      <c r="A52" s="90"/>
      <c r="B52" s="72" t="s">
        <v>84</v>
      </c>
      <c r="C52" s="72">
        <v>19374</v>
      </c>
      <c r="D52" s="72">
        <v>23792</v>
      </c>
      <c r="E52" s="72">
        <v>23604</v>
      </c>
      <c r="F52" s="72">
        <v>3462</v>
      </c>
      <c r="G52" s="91" t="s">
        <v>85</v>
      </c>
    </row>
    <row r="53" spans="1:7">
      <c r="A53" s="90"/>
      <c r="B53" s="72" t="s">
        <v>86</v>
      </c>
      <c r="C53" s="72">
        <v>7346</v>
      </c>
      <c r="D53" s="72">
        <v>3737</v>
      </c>
      <c r="E53" s="72">
        <v>3737</v>
      </c>
      <c r="F53" s="72"/>
      <c r="G53" s="91"/>
    </row>
    <row r="54" spans="1:7">
      <c r="A54" s="90"/>
      <c r="B54" s="72" t="s">
        <v>87</v>
      </c>
      <c r="C54" s="72"/>
      <c r="D54" s="72"/>
      <c r="E54" s="72">
        <v>2612</v>
      </c>
      <c r="F54" s="72">
        <v>3236</v>
      </c>
      <c r="G54" s="91">
        <v>3443</v>
      </c>
    </row>
    <row r="55" spans="1:7">
      <c r="A55" s="90"/>
      <c r="B55" s="72" t="s">
        <v>88</v>
      </c>
      <c r="C55" s="72"/>
      <c r="D55" s="72"/>
      <c r="E55" s="72">
        <v>3733</v>
      </c>
      <c r="F55" s="72">
        <v>1581</v>
      </c>
      <c r="G55" s="91">
        <v>10</v>
      </c>
    </row>
    <row r="56" spans="1:7">
      <c r="A56" s="90"/>
      <c r="B56" s="72" t="s">
        <v>89</v>
      </c>
      <c r="C56" s="72"/>
      <c r="D56" s="72"/>
      <c r="E56" s="72">
        <v>2755</v>
      </c>
      <c r="F56" s="72"/>
      <c r="G56" s="91"/>
    </row>
    <row r="57" spans="1:7">
      <c r="A57" s="90"/>
      <c r="B57" s="72" t="s">
        <v>90</v>
      </c>
      <c r="C57" s="72"/>
      <c r="D57" s="72"/>
      <c r="E57" s="72">
        <v>1194</v>
      </c>
      <c r="F57" s="72">
        <v>661</v>
      </c>
      <c r="G57" s="91"/>
    </row>
    <row r="58" spans="1:7">
      <c r="A58" s="90"/>
      <c r="B58" s="72" t="s">
        <v>91</v>
      </c>
      <c r="C58" s="72"/>
      <c r="D58" s="72"/>
      <c r="E58" s="72"/>
      <c r="F58" s="72">
        <v>1403</v>
      </c>
      <c r="G58" s="91">
        <v>1516</v>
      </c>
    </row>
    <row r="59" spans="1:7">
      <c r="A59" s="90"/>
      <c r="B59" s="72" t="s">
        <v>92</v>
      </c>
      <c r="C59" s="72"/>
      <c r="D59" s="72"/>
      <c r="E59" s="72">
        <v>1855</v>
      </c>
      <c r="F59" s="72">
        <v>1384</v>
      </c>
      <c r="G59" s="91">
        <v>1008</v>
      </c>
    </row>
    <row r="60" spans="1:7">
      <c r="A60" s="90"/>
      <c r="B60" s="72" t="s">
        <v>93</v>
      </c>
      <c r="C60" s="72"/>
      <c r="D60" s="72"/>
      <c r="E60" s="72"/>
      <c r="F60" s="72">
        <v>1153</v>
      </c>
      <c r="G60" s="91">
        <v>4184</v>
      </c>
    </row>
    <row r="61" spans="1:7">
      <c r="A61" s="90"/>
      <c r="B61" s="72" t="s">
        <v>94</v>
      </c>
      <c r="C61" s="72"/>
      <c r="D61" s="72"/>
      <c r="E61" s="72">
        <v>1344</v>
      </c>
      <c r="F61" s="72">
        <v>1131</v>
      </c>
      <c r="G61" s="91">
        <v>1410</v>
      </c>
    </row>
    <row r="62" spans="1:7">
      <c r="A62" s="90"/>
      <c r="B62" s="72" t="s">
        <v>95</v>
      </c>
      <c r="C62" s="72"/>
      <c r="D62" s="72"/>
      <c r="E62" s="72"/>
      <c r="F62" s="72">
        <v>1096</v>
      </c>
      <c r="G62" s="91">
        <v>873</v>
      </c>
    </row>
    <row r="63" spans="1:7">
      <c r="A63" s="90"/>
      <c r="B63" s="72" t="s">
        <v>96</v>
      </c>
      <c r="C63" s="72"/>
      <c r="D63" s="72">
        <v>3943</v>
      </c>
      <c r="E63" s="72">
        <v>3943</v>
      </c>
      <c r="F63" s="72">
        <v>1613</v>
      </c>
      <c r="G63" s="91" t="s">
        <v>85</v>
      </c>
    </row>
    <row r="64" spans="1:7">
      <c r="A64" s="90"/>
      <c r="B64" s="72" t="s">
        <v>97</v>
      </c>
      <c r="C64" s="72"/>
      <c r="D64" s="72"/>
      <c r="E64" s="72">
        <v>1891</v>
      </c>
      <c r="F64" s="72">
        <v>936</v>
      </c>
      <c r="G64" s="91">
        <v>3877</v>
      </c>
    </row>
    <row r="65" spans="1:7">
      <c r="A65" s="90"/>
      <c r="B65" s="72" t="s">
        <v>98</v>
      </c>
      <c r="C65" s="72"/>
      <c r="D65" s="72"/>
      <c r="E65" s="72"/>
      <c r="F65" s="72">
        <v>905</v>
      </c>
      <c r="G65" s="91">
        <v>191</v>
      </c>
    </row>
    <row r="66" spans="1:7">
      <c r="A66" s="90"/>
      <c r="B66" s="72" t="s">
        <v>99</v>
      </c>
      <c r="C66" s="72"/>
      <c r="D66" s="72"/>
      <c r="E66" s="72">
        <v>1326</v>
      </c>
      <c r="F66" s="72"/>
      <c r="G66" s="91"/>
    </row>
    <row r="67" spans="1:7">
      <c r="A67" s="90"/>
      <c r="B67" s="72" t="s">
        <v>100</v>
      </c>
      <c r="C67" s="72"/>
      <c r="D67" s="72"/>
      <c r="E67" s="72"/>
      <c r="F67" s="72">
        <v>880</v>
      </c>
      <c r="G67" s="91">
        <v>418</v>
      </c>
    </row>
    <row r="68" spans="1:7">
      <c r="A68" s="90"/>
      <c r="B68" s="72" t="s">
        <v>101</v>
      </c>
      <c r="C68" s="72"/>
      <c r="D68" s="72"/>
      <c r="E68" s="72"/>
      <c r="F68" s="72">
        <v>865</v>
      </c>
      <c r="G68" s="91">
        <v>1308</v>
      </c>
    </row>
    <row r="69" spans="1:7">
      <c r="A69" s="90"/>
      <c r="B69" s="72" t="s">
        <v>102</v>
      </c>
      <c r="C69" s="72"/>
      <c r="D69" s="72"/>
      <c r="E69" s="72">
        <v>1230</v>
      </c>
      <c r="F69" s="72">
        <v>854</v>
      </c>
      <c r="G69" s="91">
        <v>1231</v>
      </c>
    </row>
    <row r="70" spans="1:7">
      <c r="A70" s="90"/>
      <c r="B70" s="72" t="s">
        <v>103</v>
      </c>
      <c r="C70" s="72"/>
      <c r="D70" s="72"/>
      <c r="E70" s="72"/>
      <c r="F70" s="72">
        <v>854</v>
      </c>
      <c r="G70" s="91">
        <v>870</v>
      </c>
    </row>
    <row r="71" spans="1:7">
      <c r="A71" s="90"/>
      <c r="B71" s="72" t="s">
        <v>104</v>
      </c>
      <c r="C71" s="72"/>
      <c r="D71" s="72"/>
      <c r="E71" s="72"/>
      <c r="F71" s="72">
        <v>823</v>
      </c>
      <c r="G71" s="91">
        <v>178</v>
      </c>
    </row>
    <row r="72" spans="1:7">
      <c r="A72" s="90"/>
      <c r="B72" s="72" t="s">
        <v>105</v>
      </c>
      <c r="C72" s="72"/>
      <c r="D72" s="72">
        <v>4633</v>
      </c>
      <c r="E72" s="72">
        <v>4633</v>
      </c>
      <c r="F72" s="72">
        <v>120</v>
      </c>
      <c r="G72" s="91"/>
    </row>
    <row r="73" spans="1:7">
      <c r="A73" s="90"/>
      <c r="B73" s="72" t="s">
        <v>106</v>
      </c>
      <c r="C73" s="72">
        <v>2744</v>
      </c>
      <c r="D73" s="72">
        <v>3259</v>
      </c>
      <c r="E73" s="72">
        <v>3259</v>
      </c>
      <c r="F73" s="72">
        <v>763</v>
      </c>
      <c r="G73" s="91">
        <v>736</v>
      </c>
    </row>
    <row r="74" spans="1:7">
      <c r="A74" s="90"/>
      <c r="B74" s="72" t="s">
        <v>107</v>
      </c>
      <c r="C74" s="72">
        <v>4334</v>
      </c>
      <c r="D74" s="72">
        <v>2832</v>
      </c>
      <c r="E74" s="72">
        <v>2832</v>
      </c>
      <c r="F74" s="72"/>
      <c r="G74" s="91"/>
    </row>
    <row r="75" spans="1:7">
      <c r="A75" s="90"/>
      <c r="B75" s="72" t="s">
        <v>108</v>
      </c>
      <c r="C75" s="72"/>
      <c r="D75" s="72"/>
      <c r="E75" s="72"/>
      <c r="F75" s="72">
        <v>757</v>
      </c>
      <c r="G75" s="91">
        <v>499</v>
      </c>
    </row>
    <row r="76" spans="1:7">
      <c r="A76" s="90"/>
      <c r="B76" s="72" t="s">
        <v>109</v>
      </c>
      <c r="C76" s="72">
        <v>2637</v>
      </c>
      <c r="D76" s="72">
        <v>1156</v>
      </c>
      <c r="E76" s="72"/>
      <c r="F76" s="72"/>
      <c r="G76" s="91"/>
    </row>
    <row r="77" spans="1:7">
      <c r="A77" s="11" t="s">
        <v>69</v>
      </c>
      <c r="B77" s="72" t="s">
        <v>70</v>
      </c>
      <c r="C77" s="72">
        <f>102007-57415</f>
        <v>44592</v>
      </c>
      <c r="D77" s="72">
        <f>125669-85431</f>
        <v>40238</v>
      </c>
      <c r="E77" s="72"/>
      <c r="F77" s="72">
        <v>25953</v>
      </c>
      <c r="G77" s="91">
        <v>44773</v>
      </c>
    </row>
    <row r="78" ht="14.75" spans="1:7">
      <c r="A78" s="76" t="s">
        <v>71</v>
      </c>
      <c r="B78" s="92" t="s">
        <v>72</v>
      </c>
      <c r="C78" s="92">
        <f>SUM(C43:C77)</f>
        <v>102007</v>
      </c>
      <c r="D78" s="92">
        <f>SUM(D43:D77)</f>
        <v>125669</v>
      </c>
      <c r="E78" s="92"/>
      <c r="F78" s="92">
        <f>SUM(F43:F77)</f>
        <v>85547</v>
      </c>
      <c r="G78" s="93">
        <f>SUM(G43:G77)</f>
        <v>99752</v>
      </c>
    </row>
    <row r="81" ht="14.75" spans="1:6">
      <c r="A81" s="94" t="s">
        <v>110</v>
      </c>
      <c r="B81" s="64"/>
      <c r="C81" s="64"/>
      <c r="D81" s="64"/>
      <c r="E81" s="64"/>
      <c r="F81" s="64"/>
    </row>
    <row r="82" spans="1:6">
      <c r="A82" s="95" t="s">
        <v>111</v>
      </c>
      <c r="B82" s="96"/>
      <c r="C82" s="96"/>
      <c r="D82" s="96"/>
      <c r="E82" s="96"/>
      <c r="F82" s="97"/>
    </row>
    <row r="83" customHeight="1" spans="1:6">
      <c r="A83" s="98" t="s">
        <v>112</v>
      </c>
      <c r="B83" s="83"/>
      <c r="C83" s="83"/>
      <c r="D83" s="83"/>
      <c r="E83" s="83"/>
      <c r="F83" s="99"/>
    </row>
    <row r="84" spans="1:6">
      <c r="A84" s="68" t="s">
        <v>4</v>
      </c>
      <c r="B84" s="69" t="s">
        <v>5</v>
      </c>
      <c r="C84" s="6" t="s">
        <v>6</v>
      </c>
      <c r="D84" s="6" t="s">
        <v>6</v>
      </c>
      <c r="E84" s="6" t="s">
        <v>6</v>
      </c>
      <c r="F84" s="7" t="s">
        <v>6</v>
      </c>
    </row>
    <row r="85" spans="1:6">
      <c r="A85" s="70"/>
      <c r="B85" s="69"/>
      <c r="C85" s="6" t="s">
        <v>7</v>
      </c>
      <c r="D85" s="6" t="s">
        <v>8</v>
      </c>
      <c r="E85" s="6" t="s">
        <v>9</v>
      </c>
      <c r="F85" s="7" t="s">
        <v>10</v>
      </c>
    </row>
    <row r="86" spans="1:6">
      <c r="A86" s="71" t="s">
        <v>15</v>
      </c>
      <c r="B86" s="72" t="s">
        <v>16</v>
      </c>
      <c r="C86" s="72">
        <v>60266</v>
      </c>
      <c r="D86" s="72">
        <v>52505</v>
      </c>
      <c r="E86" s="72">
        <v>37893</v>
      </c>
      <c r="F86" s="74">
        <v>64680</v>
      </c>
    </row>
    <row r="87" spans="1:6">
      <c r="A87" s="71" t="s">
        <v>113</v>
      </c>
      <c r="B87" s="72" t="s">
        <v>114</v>
      </c>
      <c r="C87" s="72">
        <v>17483</v>
      </c>
      <c r="D87" s="72">
        <v>15949</v>
      </c>
      <c r="E87" s="72">
        <v>13327</v>
      </c>
      <c r="F87" s="74">
        <v>17313</v>
      </c>
    </row>
    <row r="88" spans="1:6">
      <c r="A88" s="71" t="s">
        <v>115</v>
      </c>
      <c r="B88" s="72" t="s">
        <v>116</v>
      </c>
      <c r="C88" s="72">
        <v>802</v>
      </c>
      <c r="D88" s="72"/>
      <c r="E88" s="72">
        <v>7437</v>
      </c>
      <c r="F88" s="74">
        <v>20450</v>
      </c>
    </row>
    <row r="89" spans="1:6">
      <c r="A89" s="71" t="s">
        <v>117</v>
      </c>
      <c r="B89" s="72" t="s">
        <v>118</v>
      </c>
      <c r="C89" s="72">
        <v>12030</v>
      </c>
      <c r="D89" s="72">
        <v>4714</v>
      </c>
      <c r="E89" s="72">
        <v>7046</v>
      </c>
      <c r="F89" s="74">
        <v>15030</v>
      </c>
    </row>
    <row r="90" spans="1:6">
      <c r="A90" s="71" t="s">
        <v>119</v>
      </c>
      <c r="B90" s="72" t="s">
        <v>120</v>
      </c>
      <c r="C90" s="72">
        <v>389</v>
      </c>
      <c r="D90" s="72"/>
      <c r="E90" s="72">
        <v>1946</v>
      </c>
      <c r="F90" s="74">
        <v>6644</v>
      </c>
    </row>
    <row r="91" spans="1:6">
      <c r="A91" s="71" t="s">
        <v>37</v>
      </c>
      <c r="B91" s="72" t="s">
        <v>38</v>
      </c>
      <c r="C91" s="72">
        <v>1139</v>
      </c>
      <c r="D91" s="72">
        <v>2023</v>
      </c>
      <c r="E91" s="72">
        <v>1503</v>
      </c>
      <c r="F91" s="74">
        <v>2304</v>
      </c>
    </row>
    <row r="92" spans="1:6">
      <c r="A92" s="71" t="s">
        <v>121</v>
      </c>
      <c r="B92" s="72" t="s">
        <v>122</v>
      </c>
      <c r="C92" s="72"/>
      <c r="D92" s="72"/>
      <c r="E92" s="72">
        <v>1121</v>
      </c>
      <c r="F92" s="74">
        <v>3502</v>
      </c>
    </row>
    <row r="93" spans="1:6">
      <c r="A93" s="71" t="s">
        <v>123</v>
      </c>
      <c r="B93" s="72" t="s">
        <v>124</v>
      </c>
      <c r="C93" s="72"/>
      <c r="D93" s="72"/>
      <c r="E93" s="72">
        <v>1077</v>
      </c>
      <c r="F93" s="74">
        <v>4755</v>
      </c>
    </row>
    <row r="94" spans="1:6">
      <c r="A94" s="71" t="s">
        <v>35</v>
      </c>
      <c r="B94" s="72" t="s">
        <v>36</v>
      </c>
      <c r="C94" s="72">
        <v>1439</v>
      </c>
      <c r="D94" s="72">
        <v>1506</v>
      </c>
      <c r="E94" s="72">
        <v>998</v>
      </c>
      <c r="F94" s="74">
        <v>3313</v>
      </c>
    </row>
    <row r="95" spans="1:6">
      <c r="A95" s="71" t="s">
        <v>125</v>
      </c>
      <c r="B95" s="72" t="s">
        <v>126</v>
      </c>
      <c r="C95" s="72"/>
      <c r="D95" s="72"/>
      <c r="E95" s="72">
        <v>636</v>
      </c>
      <c r="F95" s="74">
        <v>1596</v>
      </c>
    </row>
    <row r="96" spans="1:6">
      <c r="A96" s="44"/>
      <c r="B96" s="72" t="s">
        <v>127</v>
      </c>
      <c r="C96" s="72">
        <v>10196</v>
      </c>
      <c r="D96" s="72">
        <v>7718</v>
      </c>
      <c r="E96" s="72"/>
      <c r="F96" s="74"/>
    </row>
    <row r="97" spans="1:6">
      <c r="A97" s="71" t="s">
        <v>61</v>
      </c>
      <c r="B97" s="72" t="s">
        <v>128</v>
      </c>
      <c r="C97" s="72">
        <v>2250</v>
      </c>
      <c r="D97" s="72">
        <v>738</v>
      </c>
      <c r="E97" s="72"/>
      <c r="F97" s="74"/>
    </row>
    <row r="98" spans="1:12">
      <c r="A98" s="71" t="s">
        <v>31</v>
      </c>
      <c r="B98" s="72" t="s">
        <v>129</v>
      </c>
      <c r="C98" s="72">
        <v>1619</v>
      </c>
      <c r="D98" s="72">
        <v>159</v>
      </c>
      <c r="E98" s="72"/>
      <c r="F98" s="74"/>
      <c r="J98" s="110"/>
      <c r="K98" s="111"/>
      <c r="L98" s="111"/>
    </row>
    <row r="99" spans="1:6">
      <c r="A99" s="71" t="s">
        <v>11</v>
      </c>
      <c r="B99" s="72" t="s">
        <v>130</v>
      </c>
      <c r="C99" s="72">
        <v>1292</v>
      </c>
      <c r="D99" s="72">
        <v>362</v>
      </c>
      <c r="E99" s="72"/>
      <c r="F99" s="74"/>
    </row>
    <row r="100" spans="1:6">
      <c r="A100" s="71" t="s">
        <v>63</v>
      </c>
      <c r="B100" s="72" t="s">
        <v>64</v>
      </c>
      <c r="C100" s="72">
        <v>1039</v>
      </c>
      <c r="D100" s="72">
        <v>29</v>
      </c>
      <c r="E100" s="72"/>
      <c r="F100" s="74"/>
    </row>
    <row r="101" spans="1:6">
      <c r="A101" s="11" t="s">
        <v>69</v>
      </c>
      <c r="B101" s="72" t="s">
        <v>70</v>
      </c>
      <c r="C101" s="72">
        <f>112020-108753</f>
        <v>3267</v>
      </c>
      <c r="D101" s="72">
        <f>90016-85737</f>
        <v>4279</v>
      </c>
      <c r="E101" s="72">
        <v>2236</v>
      </c>
      <c r="F101" s="74">
        <v>4405</v>
      </c>
    </row>
    <row r="102" ht="14.75" spans="1:6">
      <c r="A102" s="76" t="s">
        <v>71</v>
      </c>
      <c r="B102" s="100" t="s">
        <v>72</v>
      </c>
      <c r="C102" s="100">
        <f>SUM(C86:C101)-802-389</f>
        <v>112020</v>
      </c>
      <c r="D102" s="100">
        <f>SUM(D86:D101)</f>
        <v>89982</v>
      </c>
      <c r="E102" s="100">
        <f>SUM(E86:E101)</f>
        <v>75220</v>
      </c>
      <c r="F102" s="101">
        <f>SUM(F86:F101)</f>
        <v>143992</v>
      </c>
    </row>
    <row r="104" ht="14.75"/>
    <row r="105" spans="1:6">
      <c r="A105" s="95" t="s">
        <v>111</v>
      </c>
      <c r="B105" s="96"/>
      <c r="C105" s="96"/>
      <c r="D105" s="96"/>
      <c r="E105" s="96"/>
      <c r="F105" s="97"/>
    </row>
    <row r="106" spans="1:6">
      <c r="A106" s="98" t="s">
        <v>112</v>
      </c>
      <c r="B106" s="83"/>
      <c r="C106" s="83"/>
      <c r="D106" s="83"/>
      <c r="E106" s="83"/>
      <c r="F106" s="99"/>
    </row>
    <row r="107" spans="1:6">
      <c r="A107" s="68" t="s">
        <v>73</v>
      </c>
      <c r="B107" s="69" t="s">
        <v>74</v>
      </c>
      <c r="C107" s="6" t="s">
        <v>6</v>
      </c>
      <c r="D107" s="6" t="s">
        <v>6</v>
      </c>
      <c r="E107" s="6" t="s">
        <v>6</v>
      </c>
      <c r="F107" s="7" t="s">
        <v>6</v>
      </c>
    </row>
    <row r="108" spans="1:6">
      <c r="A108" s="70"/>
      <c r="B108" s="69"/>
      <c r="C108" s="6" t="s">
        <v>7</v>
      </c>
      <c r="D108" s="6" t="s">
        <v>8</v>
      </c>
      <c r="E108" s="6" t="s">
        <v>9</v>
      </c>
      <c r="F108" s="7" t="s">
        <v>10</v>
      </c>
    </row>
    <row r="109" spans="1:9">
      <c r="A109" s="8"/>
      <c r="B109" s="72" t="s">
        <v>131</v>
      </c>
      <c r="C109" s="13">
        <v>36080</v>
      </c>
      <c r="D109" s="13">
        <v>32478</v>
      </c>
      <c r="E109" s="72">
        <v>20600</v>
      </c>
      <c r="F109" s="74">
        <v>34901</v>
      </c>
      <c r="I109" s="75"/>
    </row>
    <row r="110" spans="1:9">
      <c r="A110" s="8"/>
      <c r="B110" s="72" t="s">
        <v>132</v>
      </c>
      <c r="C110" s="72"/>
      <c r="D110" s="72"/>
      <c r="E110" s="72">
        <v>7431</v>
      </c>
      <c r="F110" s="74">
        <v>20440</v>
      </c>
      <c r="I110" s="112"/>
    </row>
    <row r="111" spans="1:9">
      <c r="A111" s="8"/>
      <c r="B111" s="72" t="s">
        <v>133</v>
      </c>
      <c r="C111" s="72">
        <v>7656</v>
      </c>
      <c r="D111" s="72">
        <v>6581</v>
      </c>
      <c r="E111" s="72">
        <v>6972</v>
      </c>
      <c r="F111" s="74">
        <v>14887</v>
      </c>
      <c r="I111" s="75"/>
    </row>
    <row r="112" spans="1:9">
      <c r="A112" s="8"/>
      <c r="B112" s="72" t="s">
        <v>134</v>
      </c>
      <c r="C112" s="72">
        <v>7947</v>
      </c>
      <c r="D112" s="72">
        <v>6739</v>
      </c>
      <c r="E112" s="72">
        <v>6454</v>
      </c>
      <c r="F112" s="74">
        <v>7328</v>
      </c>
      <c r="I112" s="75"/>
    </row>
    <row r="113" spans="1:9">
      <c r="A113" s="8"/>
      <c r="B113" s="72" t="s">
        <v>135</v>
      </c>
      <c r="C113" s="72">
        <v>4988</v>
      </c>
      <c r="D113" s="72">
        <v>559</v>
      </c>
      <c r="E113" s="72">
        <v>5581</v>
      </c>
      <c r="F113" s="74">
        <v>13212</v>
      </c>
      <c r="I113" s="75"/>
    </row>
    <row r="114" spans="1:9">
      <c r="A114" s="8"/>
      <c r="B114" s="72" t="s">
        <v>136</v>
      </c>
      <c r="C114" s="72">
        <v>4558</v>
      </c>
      <c r="D114" s="72">
        <v>5494</v>
      </c>
      <c r="E114" s="72">
        <v>4891</v>
      </c>
      <c r="F114" s="74">
        <v>6632</v>
      </c>
      <c r="I114" s="75"/>
    </row>
    <row r="115" spans="1:9">
      <c r="A115" s="8"/>
      <c r="B115" s="72" t="s">
        <v>137</v>
      </c>
      <c r="C115" s="72">
        <v>4876</v>
      </c>
      <c r="D115" s="72">
        <v>4449</v>
      </c>
      <c r="E115" s="72">
        <v>2678</v>
      </c>
      <c r="F115" s="74">
        <v>4129</v>
      </c>
      <c r="I115" s="75"/>
    </row>
    <row r="116" spans="1:9">
      <c r="A116" s="8"/>
      <c r="B116" s="72" t="s">
        <v>138</v>
      </c>
      <c r="C116" s="72">
        <v>2664</v>
      </c>
      <c r="D116" s="72">
        <v>1109</v>
      </c>
      <c r="E116" s="72">
        <v>1730</v>
      </c>
      <c r="F116" s="74">
        <v>1858</v>
      </c>
      <c r="I116" s="75"/>
    </row>
    <row r="117" spans="1:9">
      <c r="A117" s="8"/>
      <c r="B117" s="72" t="s">
        <v>139</v>
      </c>
      <c r="C117" s="72"/>
      <c r="D117" s="72"/>
      <c r="E117" s="72">
        <v>1372</v>
      </c>
      <c r="F117" s="74">
        <v>1733</v>
      </c>
      <c r="I117" s="75"/>
    </row>
    <row r="118" spans="1:6">
      <c r="A118" s="8"/>
      <c r="B118" s="72" t="s">
        <v>140</v>
      </c>
      <c r="C118" s="72">
        <v>8285</v>
      </c>
      <c r="D118" s="72">
        <v>6507</v>
      </c>
      <c r="E118" s="72"/>
      <c r="F118" s="74"/>
    </row>
    <row r="119" spans="1:6">
      <c r="A119" s="8"/>
      <c r="B119" s="72" t="s">
        <v>141</v>
      </c>
      <c r="C119" s="72">
        <v>6470</v>
      </c>
      <c r="D119" s="72">
        <v>3849</v>
      </c>
      <c r="E119" s="72">
        <v>1289</v>
      </c>
      <c r="F119" s="74">
        <v>1551</v>
      </c>
    </row>
    <row r="120" spans="1:6">
      <c r="A120" s="8"/>
      <c r="B120" s="72" t="s">
        <v>142</v>
      </c>
      <c r="C120" s="72">
        <v>2874</v>
      </c>
      <c r="D120" s="72">
        <v>1367</v>
      </c>
      <c r="E120" s="72"/>
      <c r="F120" s="74"/>
    </row>
    <row r="121" spans="1:6">
      <c r="A121" s="11" t="s">
        <v>69</v>
      </c>
      <c r="B121" s="72" t="s">
        <v>70</v>
      </c>
      <c r="C121" s="72">
        <f>112020-86398</f>
        <v>25622</v>
      </c>
      <c r="D121" s="72">
        <f>90016-69132</f>
        <v>20884</v>
      </c>
      <c r="E121" s="72">
        <v>16222</v>
      </c>
      <c r="F121" s="74">
        <v>37321</v>
      </c>
    </row>
    <row r="122" ht="14.75" spans="1:6">
      <c r="A122" s="76" t="s">
        <v>71</v>
      </c>
      <c r="B122" s="77" t="s">
        <v>72</v>
      </c>
      <c r="C122" s="77">
        <f>SUM(C109:C121)</f>
        <v>112020</v>
      </c>
      <c r="D122" s="77">
        <f>SUM(D109:D121)</f>
        <v>90016</v>
      </c>
      <c r="E122" s="77">
        <f>SUM(E109:E121)</f>
        <v>75220</v>
      </c>
      <c r="F122" s="78">
        <f>SUM(F109:F121)</f>
        <v>143992</v>
      </c>
    </row>
    <row r="125" ht="14.75"/>
    <row r="126" spans="1:6">
      <c r="A126" s="102" t="s">
        <v>143</v>
      </c>
      <c r="B126" s="103"/>
      <c r="C126" s="103"/>
      <c r="D126" s="103"/>
      <c r="E126" s="103"/>
      <c r="F126" s="104"/>
    </row>
    <row r="127" ht="13" customHeight="1" spans="1:6">
      <c r="A127" s="105" t="s">
        <v>144</v>
      </c>
      <c r="B127" s="106"/>
      <c r="C127" s="106"/>
      <c r="D127" s="106"/>
      <c r="E127" s="106"/>
      <c r="F127" s="107"/>
    </row>
    <row r="128" spans="1:6">
      <c r="A128" s="68" t="s">
        <v>4</v>
      </c>
      <c r="B128" s="69" t="s">
        <v>5</v>
      </c>
      <c r="C128" s="6" t="s">
        <v>6</v>
      </c>
      <c r="D128" s="6" t="s">
        <v>6</v>
      </c>
      <c r="E128" s="108"/>
      <c r="F128" s="109"/>
    </row>
    <row r="129" spans="1:6">
      <c r="A129" s="70"/>
      <c r="B129" s="69"/>
      <c r="C129" s="6" t="s">
        <v>7</v>
      </c>
      <c r="D129" s="6" t="s">
        <v>8</v>
      </c>
      <c r="E129" s="113"/>
      <c r="F129" s="114"/>
    </row>
    <row r="130" spans="1:6">
      <c r="A130" s="71" t="s">
        <v>15</v>
      </c>
      <c r="B130" s="72" t="s">
        <v>145</v>
      </c>
      <c r="C130" s="72">
        <v>7402</v>
      </c>
      <c r="D130" s="72">
        <v>6879</v>
      </c>
      <c r="E130" s="72"/>
      <c r="F130" s="74"/>
    </row>
    <row r="131" spans="1:6">
      <c r="A131" s="71" t="s">
        <v>11</v>
      </c>
      <c r="B131" s="72" t="s">
        <v>130</v>
      </c>
      <c r="C131" s="72">
        <v>5520</v>
      </c>
      <c r="D131" s="72">
        <v>5135</v>
      </c>
      <c r="E131" s="72"/>
      <c r="F131" s="74"/>
    </row>
    <row r="132" spans="1:6">
      <c r="A132" s="71" t="s">
        <v>27</v>
      </c>
      <c r="B132" s="72" t="s">
        <v>28</v>
      </c>
      <c r="C132" s="72">
        <v>3647</v>
      </c>
      <c r="D132" s="72">
        <v>2430</v>
      </c>
      <c r="E132" s="72"/>
      <c r="F132" s="74"/>
    </row>
    <row r="133" spans="1:6">
      <c r="A133" s="71" t="s">
        <v>63</v>
      </c>
      <c r="B133" s="72" t="s">
        <v>64</v>
      </c>
      <c r="C133" s="72">
        <v>1682</v>
      </c>
      <c r="D133" s="72">
        <v>764</v>
      </c>
      <c r="E133" s="72"/>
      <c r="F133" s="74"/>
    </row>
    <row r="134" spans="1:6">
      <c r="A134" s="44"/>
      <c r="B134" s="72" t="s">
        <v>146</v>
      </c>
      <c r="C134" s="72">
        <v>383</v>
      </c>
      <c r="D134" s="72">
        <v>32</v>
      </c>
      <c r="E134" s="72"/>
      <c r="F134" s="74"/>
    </row>
    <row r="135" spans="1:6">
      <c r="A135" s="71" t="s">
        <v>17</v>
      </c>
      <c r="B135" s="72" t="s">
        <v>147</v>
      </c>
      <c r="C135" s="72">
        <v>372</v>
      </c>
      <c r="D135" s="72">
        <v>428</v>
      </c>
      <c r="E135" s="72"/>
      <c r="F135" s="74"/>
    </row>
    <row r="136" spans="1:6">
      <c r="A136" s="71" t="s">
        <v>31</v>
      </c>
      <c r="B136" s="72" t="s">
        <v>129</v>
      </c>
      <c r="C136" s="72">
        <v>333</v>
      </c>
      <c r="D136" s="72">
        <v>336</v>
      </c>
      <c r="E136" s="72"/>
      <c r="F136" s="74"/>
    </row>
    <row r="137" spans="1:6">
      <c r="A137" s="71" t="s">
        <v>21</v>
      </c>
      <c r="B137" s="72" t="s">
        <v>148</v>
      </c>
      <c r="C137" s="72">
        <v>144</v>
      </c>
      <c r="D137" s="72">
        <v>109</v>
      </c>
      <c r="E137" s="72"/>
      <c r="F137" s="74"/>
    </row>
    <row r="138" spans="1:6">
      <c r="A138" s="71" t="s">
        <v>149</v>
      </c>
      <c r="B138" s="72" t="s">
        <v>150</v>
      </c>
      <c r="C138" s="72">
        <v>191</v>
      </c>
      <c r="D138" s="72">
        <v>409</v>
      </c>
      <c r="E138" s="72"/>
      <c r="F138" s="74"/>
    </row>
    <row r="139" spans="1:6">
      <c r="A139" s="11" t="s">
        <v>69</v>
      </c>
      <c r="B139" s="72" t="s">
        <v>70</v>
      </c>
      <c r="C139" s="72">
        <f>21999-19674</f>
        <v>2325</v>
      </c>
      <c r="D139" s="72">
        <f>17973-16522</f>
        <v>1451</v>
      </c>
      <c r="E139" s="72"/>
      <c r="F139" s="74"/>
    </row>
    <row r="140" ht="14.75" spans="1:6">
      <c r="A140" s="76" t="s">
        <v>71</v>
      </c>
      <c r="B140" s="77" t="s">
        <v>72</v>
      </c>
      <c r="C140" s="77">
        <f>SUM(C130:C139)</f>
        <v>21999</v>
      </c>
      <c r="D140" s="77">
        <f>SUM(D130:D139)</f>
        <v>17973</v>
      </c>
      <c r="E140" s="77"/>
      <c r="F140" s="78"/>
    </row>
    <row r="143" ht="14.75"/>
    <row r="144" spans="1:6">
      <c r="A144" s="102" t="s">
        <v>143</v>
      </c>
      <c r="B144" s="103"/>
      <c r="C144" s="103"/>
      <c r="D144" s="103"/>
      <c r="E144" s="103"/>
      <c r="F144" s="104"/>
    </row>
    <row r="145" spans="1:6">
      <c r="A145" s="105" t="s">
        <v>144</v>
      </c>
      <c r="B145" s="106"/>
      <c r="C145" s="106"/>
      <c r="D145" s="106"/>
      <c r="E145" s="106"/>
      <c r="F145" s="107"/>
    </row>
    <row r="146" spans="1:6">
      <c r="A146" s="68" t="s">
        <v>73</v>
      </c>
      <c r="B146" s="69" t="s">
        <v>74</v>
      </c>
      <c r="C146" s="6" t="s">
        <v>6</v>
      </c>
      <c r="D146" s="6" t="s">
        <v>6</v>
      </c>
      <c r="E146" s="115"/>
      <c r="F146" s="116"/>
    </row>
    <row r="147" spans="1:6">
      <c r="A147" s="70"/>
      <c r="B147" s="69"/>
      <c r="C147" s="6" t="s">
        <v>7</v>
      </c>
      <c r="D147" s="6" t="s">
        <v>8</v>
      </c>
      <c r="E147" s="113"/>
      <c r="F147" s="114"/>
    </row>
    <row r="148" spans="1:6">
      <c r="A148" s="8"/>
      <c r="B148" s="72"/>
      <c r="C148" s="72"/>
      <c r="D148" s="72"/>
      <c r="E148" s="72"/>
      <c r="F148" s="74"/>
    </row>
    <row r="149" spans="1:6">
      <c r="A149" s="8"/>
      <c r="B149" s="72" t="s">
        <v>151</v>
      </c>
      <c r="C149" s="72">
        <v>5061</v>
      </c>
      <c r="D149" s="72">
        <v>4843</v>
      </c>
      <c r="E149" s="72"/>
      <c r="F149" s="74"/>
    </row>
    <row r="150" spans="1:6">
      <c r="A150" s="8"/>
      <c r="B150" s="72" t="s">
        <v>98</v>
      </c>
      <c r="C150" s="72">
        <v>2381</v>
      </c>
      <c r="D150" s="72">
        <v>1046</v>
      </c>
      <c r="E150" s="72"/>
      <c r="F150" s="74"/>
    </row>
    <row r="151" spans="1:6">
      <c r="A151" s="8"/>
      <c r="B151" s="72" t="s">
        <v>152</v>
      </c>
      <c r="C151" s="72">
        <v>1910</v>
      </c>
      <c r="D151" s="72">
        <v>1664</v>
      </c>
      <c r="E151" s="72"/>
      <c r="F151" s="74"/>
    </row>
    <row r="152" spans="1:6">
      <c r="A152" s="8"/>
      <c r="B152" s="72" t="s">
        <v>153</v>
      </c>
      <c r="C152" s="72">
        <v>1478</v>
      </c>
      <c r="D152" s="72">
        <v>1098</v>
      </c>
      <c r="E152" s="72"/>
      <c r="F152" s="74"/>
    </row>
    <row r="153" spans="1:6">
      <c r="A153" s="8"/>
      <c r="B153" s="72" t="s">
        <v>154</v>
      </c>
      <c r="C153" s="72">
        <v>1403</v>
      </c>
      <c r="D153" s="72">
        <v>1263</v>
      </c>
      <c r="E153" s="72"/>
      <c r="F153" s="74"/>
    </row>
    <row r="154" spans="1:6">
      <c r="A154" s="8"/>
      <c r="B154" s="72" t="s">
        <v>155</v>
      </c>
      <c r="C154" s="72">
        <v>1224</v>
      </c>
      <c r="D154" s="72">
        <v>1326</v>
      </c>
      <c r="E154" s="72"/>
      <c r="F154" s="74"/>
    </row>
    <row r="155" spans="1:6">
      <c r="A155" s="8"/>
      <c r="B155" s="72" t="s">
        <v>156</v>
      </c>
      <c r="C155" s="72">
        <v>719</v>
      </c>
      <c r="D155" s="72">
        <v>706</v>
      </c>
      <c r="E155" s="72"/>
      <c r="F155" s="74"/>
    </row>
    <row r="156" spans="1:6">
      <c r="A156" s="8"/>
      <c r="B156" s="72" t="s">
        <v>157</v>
      </c>
      <c r="C156" s="72">
        <v>595</v>
      </c>
      <c r="D156" s="72">
        <v>438</v>
      </c>
      <c r="E156" s="72"/>
      <c r="F156" s="74"/>
    </row>
    <row r="157" spans="1:6">
      <c r="A157" s="8"/>
      <c r="B157" s="72" t="s">
        <v>158</v>
      </c>
      <c r="C157" s="72">
        <v>586</v>
      </c>
      <c r="D157" s="72">
        <v>36</v>
      </c>
      <c r="E157" s="72"/>
      <c r="F157" s="74"/>
    </row>
    <row r="158" spans="1:6">
      <c r="A158" s="11" t="s">
        <v>69</v>
      </c>
      <c r="B158" s="72" t="s">
        <v>70</v>
      </c>
      <c r="C158" s="72">
        <f>21999-15357</f>
        <v>6642</v>
      </c>
      <c r="D158" s="72">
        <f>17973-12420</f>
        <v>5553</v>
      </c>
      <c r="E158" s="72"/>
      <c r="F158" s="74"/>
    </row>
    <row r="159" ht="14.75" spans="1:6">
      <c r="A159" s="76" t="s">
        <v>71</v>
      </c>
      <c r="B159" s="77" t="s">
        <v>72</v>
      </c>
      <c r="C159" s="77">
        <f>SUM(C149:C158)</f>
        <v>21999</v>
      </c>
      <c r="D159" s="77">
        <f>SUM(D149:D158)</f>
        <v>17973</v>
      </c>
      <c r="E159" s="77"/>
      <c r="F159" s="78"/>
    </row>
    <row r="162" ht="14.75" spans="1:6">
      <c r="A162" s="94" t="s">
        <v>159</v>
      </c>
      <c r="B162" s="64"/>
      <c r="D162" s="64"/>
      <c r="E162" s="64"/>
      <c r="F162" s="64"/>
    </row>
    <row r="163" spans="1:6">
      <c r="A163" s="117" t="s">
        <v>160</v>
      </c>
      <c r="B163" s="118"/>
      <c r="C163" s="118"/>
      <c r="D163" s="118"/>
      <c r="E163" s="118"/>
      <c r="F163" s="119"/>
    </row>
    <row r="164" spans="1:6">
      <c r="A164" s="105" t="s">
        <v>161</v>
      </c>
      <c r="B164" s="106"/>
      <c r="C164" s="106"/>
      <c r="D164" s="106"/>
      <c r="E164" s="106"/>
      <c r="F164" s="107"/>
    </row>
    <row r="165" spans="1:6">
      <c r="A165" s="68" t="s">
        <v>4</v>
      </c>
      <c r="B165" s="69" t="s">
        <v>5</v>
      </c>
      <c r="C165" s="6" t="s">
        <v>6</v>
      </c>
      <c r="D165" s="6" t="s">
        <v>6</v>
      </c>
      <c r="E165" s="6" t="s">
        <v>6</v>
      </c>
      <c r="F165" s="7" t="s">
        <v>6</v>
      </c>
    </row>
    <row r="166" spans="1:6">
      <c r="A166" s="70"/>
      <c r="B166" s="69"/>
      <c r="C166" s="6" t="s">
        <v>7</v>
      </c>
      <c r="D166" s="6" t="s">
        <v>8</v>
      </c>
      <c r="E166" s="6" t="s">
        <v>9</v>
      </c>
      <c r="F166" s="7" t="s">
        <v>10</v>
      </c>
    </row>
    <row r="167" spans="1:6">
      <c r="A167" s="71" t="s">
        <v>162</v>
      </c>
      <c r="B167" s="72" t="s">
        <v>163</v>
      </c>
      <c r="C167" s="13"/>
      <c r="D167" s="72">
        <v>6379</v>
      </c>
      <c r="E167" s="72">
        <v>5456</v>
      </c>
      <c r="F167" s="74">
        <v>7726</v>
      </c>
    </row>
    <row r="168" spans="1:6">
      <c r="A168" s="71" t="s">
        <v>53</v>
      </c>
      <c r="B168" s="72" t="s">
        <v>54</v>
      </c>
      <c r="C168" s="13"/>
      <c r="D168" s="72">
        <v>1384</v>
      </c>
      <c r="E168" s="72">
        <v>1425</v>
      </c>
      <c r="F168" s="74">
        <v>1662</v>
      </c>
    </row>
    <row r="169" spans="1:6">
      <c r="A169" s="71" t="s">
        <v>164</v>
      </c>
      <c r="B169" s="72" t="s">
        <v>165</v>
      </c>
      <c r="C169" s="13"/>
      <c r="D169" s="72">
        <v>2062</v>
      </c>
      <c r="E169" s="72">
        <v>1194</v>
      </c>
      <c r="F169" s="74">
        <v>364</v>
      </c>
    </row>
    <row r="170" spans="1:6">
      <c r="A170" s="71" t="s">
        <v>166</v>
      </c>
      <c r="B170" s="72" t="s">
        <v>167</v>
      </c>
      <c r="C170" s="13"/>
      <c r="D170" s="72">
        <v>1245</v>
      </c>
      <c r="E170" s="72">
        <v>1146</v>
      </c>
      <c r="F170" s="74">
        <v>379</v>
      </c>
    </row>
    <row r="171" spans="1:6">
      <c r="A171" s="71" t="s">
        <v>168</v>
      </c>
      <c r="B171" s="72" t="s">
        <v>169</v>
      </c>
      <c r="C171" s="13"/>
      <c r="D171" s="72">
        <v>1769</v>
      </c>
      <c r="E171" s="72">
        <v>1069</v>
      </c>
      <c r="F171" s="74">
        <v>1845</v>
      </c>
    </row>
    <row r="172" spans="1:6">
      <c r="A172" s="71" t="s">
        <v>21</v>
      </c>
      <c r="B172" s="72" t="s">
        <v>22</v>
      </c>
      <c r="C172" s="13"/>
      <c r="D172" s="72">
        <v>922</v>
      </c>
      <c r="E172" s="72">
        <v>1065</v>
      </c>
      <c r="F172" s="74">
        <v>483</v>
      </c>
    </row>
    <row r="173" spans="1:6">
      <c r="A173" s="71" t="s">
        <v>170</v>
      </c>
      <c r="B173" s="72" t="s">
        <v>171</v>
      </c>
      <c r="C173" s="13"/>
      <c r="D173" s="72">
        <v>329</v>
      </c>
      <c r="E173" s="72">
        <v>416</v>
      </c>
      <c r="F173" s="74">
        <v>253</v>
      </c>
    </row>
    <row r="174" spans="1:6">
      <c r="A174" s="71" t="s">
        <v>172</v>
      </c>
      <c r="B174" s="72" t="s">
        <v>173</v>
      </c>
      <c r="C174" s="13"/>
      <c r="D174" s="72">
        <v>705</v>
      </c>
      <c r="E174" s="72">
        <v>324</v>
      </c>
      <c r="F174" s="74">
        <v>206</v>
      </c>
    </row>
    <row r="175" spans="1:6">
      <c r="A175" s="71" t="s">
        <v>174</v>
      </c>
      <c r="B175" s="72" t="s">
        <v>175</v>
      </c>
      <c r="C175" s="13"/>
      <c r="D175" s="72"/>
      <c r="E175" s="72">
        <v>239</v>
      </c>
      <c r="F175" s="74">
        <v>142</v>
      </c>
    </row>
    <row r="176" spans="1:6">
      <c r="A176" s="71" t="s">
        <v>11</v>
      </c>
      <c r="B176" s="72" t="s">
        <v>12</v>
      </c>
      <c r="C176" s="13"/>
      <c r="D176" s="72">
        <v>455</v>
      </c>
      <c r="E176" s="72">
        <v>133</v>
      </c>
      <c r="F176" s="74">
        <v>278</v>
      </c>
    </row>
    <row r="177" spans="1:6">
      <c r="A177" s="71" t="s">
        <v>176</v>
      </c>
      <c r="B177" s="72" t="s">
        <v>177</v>
      </c>
      <c r="C177" s="13"/>
      <c r="D177" s="72">
        <v>416</v>
      </c>
      <c r="E177" s="72">
        <v>115</v>
      </c>
      <c r="F177" s="74"/>
    </row>
    <row r="178" spans="1:6">
      <c r="A178" s="11" t="s">
        <v>69</v>
      </c>
      <c r="B178" s="72" t="s">
        <v>70</v>
      </c>
      <c r="C178" s="13"/>
      <c r="D178" s="72">
        <v>675</v>
      </c>
      <c r="E178" s="72">
        <v>431</v>
      </c>
      <c r="F178" s="74">
        <v>568</v>
      </c>
    </row>
    <row r="179" ht="14.75" spans="1:6">
      <c r="A179" s="76" t="s">
        <v>71</v>
      </c>
      <c r="B179" s="77" t="s">
        <v>72</v>
      </c>
      <c r="C179" s="26"/>
      <c r="D179" s="77">
        <f>SUM(D167:D178)</f>
        <v>16341</v>
      </c>
      <c r="E179" s="77">
        <f>SUM(E167:E178)</f>
        <v>13013</v>
      </c>
      <c r="F179" s="78">
        <f>SUM(F167:F178)</f>
        <v>13906</v>
      </c>
    </row>
    <row r="180" ht="14.75"/>
    <row r="181" spans="1:6">
      <c r="A181" s="117" t="s">
        <v>160</v>
      </c>
      <c r="B181" s="118"/>
      <c r="C181" s="118"/>
      <c r="D181" s="118"/>
      <c r="E181" s="118"/>
      <c r="F181" s="119"/>
    </row>
    <row r="182" spans="1:6">
      <c r="A182" s="105" t="s">
        <v>161</v>
      </c>
      <c r="B182" s="106"/>
      <c r="C182" s="106"/>
      <c r="D182" s="106"/>
      <c r="E182" s="106"/>
      <c r="F182" s="107"/>
    </row>
    <row r="183" spans="1:6">
      <c r="A183" s="68" t="s">
        <v>73</v>
      </c>
      <c r="B183" s="69" t="s">
        <v>74</v>
      </c>
      <c r="C183" s="6" t="s">
        <v>6</v>
      </c>
      <c r="D183" s="6" t="s">
        <v>6</v>
      </c>
      <c r="E183" s="6" t="s">
        <v>6</v>
      </c>
      <c r="F183" s="7" t="s">
        <v>6</v>
      </c>
    </row>
    <row r="184" spans="1:6">
      <c r="A184" s="70"/>
      <c r="B184" s="69"/>
      <c r="C184" s="6" t="s">
        <v>7</v>
      </c>
      <c r="D184" s="6" t="s">
        <v>8</v>
      </c>
      <c r="E184" s="6" t="s">
        <v>9</v>
      </c>
      <c r="F184" s="7" t="s">
        <v>10</v>
      </c>
    </row>
    <row r="185" spans="1:6">
      <c r="A185" s="8"/>
      <c r="B185" s="72" t="s">
        <v>178</v>
      </c>
      <c r="C185" s="13"/>
      <c r="D185" s="72">
        <v>2268</v>
      </c>
      <c r="E185" s="72">
        <v>2452</v>
      </c>
      <c r="F185" s="74">
        <v>4095</v>
      </c>
    </row>
    <row r="186" spans="1:6">
      <c r="A186" s="8"/>
      <c r="B186" s="72" t="s">
        <v>179</v>
      </c>
      <c r="C186" s="13"/>
      <c r="D186" s="72">
        <v>2271</v>
      </c>
      <c r="E186" s="72">
        <v>1898</v>
      </c>
      <c r="F186" s="74">
        <v>2258</v>
      </c>
    </row>
    <row r="187" spans="1:6">
      <c r="A187" s="8"/>
      <c r="B187" s="72" t="s">
        <v>180</v>
      </c>
      <c r="C187" s="13"/>
      <c r="D187" s="72">
        <v>1384</v>
      </c>
      <c r="E187" s="72">
        <v>1425</v>
      </c>
      <c r="F187" s="74">
        <v>1662</v>
      </c>
    </row>
    <row r="188" spans="1:6">
      <c r="A188" s="8"/>
      <c r="B188" s="72" t="s">
        <v>181</v>
      </c>
      <c r="C188" s="13"/>
      <c r="D188" s="72">
        <v>1536</v>
      </c>
      <c r="E188" s="72">
        <v>978</v>
      </c>
      <c r="F188" s="74">
        <v>1303</v>
      </c>
    </row>
    <row r="189" spans="1:6">
      <c r="A189" s="8"/>
      <c r="B189" s="72" t="s">
        <v>182</v>
      </c>
      <c r="C189" s="13"/>
      <c r="D189" s="72">
        <v>636</v>
      </c>
      <c r="E189" s="72">
        <v>143</v>
      </c>
      <c r="F189" s="74"/>
    </row>
    <row r="190" spans="1:6">
      <c r="A190" s="8"/>
      <c r="B190" s="72" t="s">
        <v>183</v>
      </c>
      <c r="C190" s="13"/>
      <c r="D190" s="72"/>
      <c r="E190" s="72">
        <v>711</v>
      </c>
      <c r="F190" s="74">
        <v>89</v>
      </c>
    </row>
    <row r="191" spans="1:6">
      <c r="A191" s="8"/>
      <c r="B191" s="72" t="s">
        <v>184</v>
      </c>
      <c r="C191" s="13"/>
      <c r="D191" s="72">
        <v>775</v>
      </c>
      <c r="E191" s="72">
        <v>702</v>
      </c>
      <c r="F191" s="74">
        <v>214</v>
      </c>
    </row>
    <row r="192" spans="1:6">
      <c r="A192" s="8"/>
      <c r="B192" s="72" t="s">
        <v>185</v>
      </c>
      <c r="C192" s="13"/>
      <c r="D192" s="72">
        <v>1102</v>
      </c>
      <c r="E192" s="72">
        <v>684</v>
      </c>
      <c r="F192" s="74">
        <v>1169</v>
      </c>
    </row>
    <row r="193" spans="1:6">
      <c r="A193" s="8"/>
      <c r="B193" s="72" t="s">
        <v>186</v>
      </c>
      <c r="C193" s="13"/>
      <c r="D193" s="72">
        <v>430</v>
      </c>
      <c r="E193" s="72">
        <v>518</v>
      </c>
      <c r="F193" s="74">
        <v>44</v>
      </c>
    </row>
    <row r="194" spans="1:6">
      <c r="A194" s="8"/>
      <c r="B194" s="72" t="s">
        <v>187</v>
      </c>
      <c r="C194" s="13"/>
      <c r="D194" s="72">
        <v>425</v>
      </c>
      <c r="E194" s="72">
        <v>475</v>
      </c>
      <c r="F194" s="74">
        <v>215</v>
      </c>
    </row>
    <row r="195" spans="1:6">
      <c r="A195" s="8"/>
      <c r="B195" s="72" t="s">
        <v>188</v>
      </c>
      <c r="C195" s="13"/>
      <c r="D195" s="72">
        <v>637</v>
      </c>
      <c r="E195" s="72">
        <v>355</v>
      </c>
      <c r="F195" s="74"/>
    </row>
    <row r="196" spans="1:6">
      <c r="A196" s="8"/>
      <c r="B196" s="72" t="s">
        <v>70</v>
      </c>
      <c r="C196" s="13"/>
      <c r="D196" s="72"/>
      <c r="E196" s="72">
        <v>2700</v>
      </c>
      <c r="F196" s="74">
        <v>2857</v>
      </c>
    </row>
    <row r="197" ht="14.75" spans="1:6">
      <c r="A197" s="120"/>
      <c r="B197" s="77" t="s">
        <v>72</v>
      </c>
      <c r="C197" s="26"/>
      <c r="D197" s="77">
        <f>SUM(D185:D196)</f>
        <v>11464</v>
      </c>
      <c r="E197" s="77">
        <v>12898</v>
      </c>
      <c r="F197" s="78">
        <v>13906</v>
      </c>
    </row>
    <row r="200" ht="14.75" spans="2:2">
      <c r="B200" s="121" t="s">
        <v>1</v>
      </c>
    </row>
    <row r="201" spans="1:2">
      <c r="A201" s="102" t="s">
        <v>189</v>
      </c>
      <c r="B201" s="104"/>
    </row>
    <row r="202" spans="1:2">
      <c r="A202" s="105" t="s">
        <v>190</v>
      </c>
      <c r="B202" s="107"/>
    </row>
    <row r="203" spans="1:2">
      <c r="A203" s="8">
        <v>2000</v>
      </c>
      <c r="B203" s="14">
        <v>43700</v>
      </c>
    </row>
    <row r="204" spans="1:2">
      <c r="A204" s="8">
        <v>2001</v>
      </c>
      <c r="B204" s="14">
        <v>46000</v>
      </c>
    </row>
    <row r="205" spans="1:2">
      <c r="A205" s="8">
        <v>2002</v>
      </c>
      <c r="B205" s="14">
        <v>48300</v>
      </c>
    </row>
    <row r="206" spans="1:2">
      <c r="A206" s="8">
        <v>2003</v>
      </c>
      <c r="B206" s="14">
        <v>51700</v>
      </c>
    </row>
    <row r="207" spans="1:2">
      <c r="A207" s="8">
        <v>2004</v>
      </c>
      <c r="B207" s="14">
        <v>58100</v>
      </c>
    </row>
    <row r="208" spans="1:2">
      <c r="A208" s="8">
        <v>2005</v>
      </c>
      <c r="B208" s="14">
        <v>64600</v>
      </c>
    </row>
    <row r="209" spans="1:2">
      <c r="A209" s="8">
        <v>2006</v>
      </c>
      <c r="B209" s="14">
        <v>90900</v>
      </c>
    </row>
    <row r="210" spans="1:2">
      <c r="A210" s="8">
        <v>2007</v>
      </c>
      <c r="B210" s="14">
        <v>123000</v>
      </c>
    </row>
    <row r="211" spans="1:2">
      <c r="A211" s="8">
        <v>2008</v>
      </c>
      <c r="B211" s="14">
        <v>109600</v>
      </c>
    </row>
    <row r="212" spans="1:2">
      <c r="A212" s="8">
        <v>2009</v>
      </c>
      <c r="B212" s="14">
        <v>43400</v>
      </c>
    </row>
    <row r="213" spans="1:2">
      <c r="A213" s="8">
        <v>2010</v>
      </c>
      <c r="B213" s="14">
        <v>57100</v>
      </c>
    </row>
    <row r="214" spans="1:2">
      <c r="A214" s="8">
        <v>2011</v>
      </c>
      <c r="B214" s="14">
        <v>96700</v>
      </c>
    </row>
    <row r="215" spans="1:2">
      <c r="A215" s="8">
        <v>2012</v>
      </c>
      <c r="B215" s="14">
        <v>104900</v>
      </c>
    </row>
    <row r="216" spans="1:2">
      <c r="A216" s="8">
        <v>2013</v>
      </c>
      <c r="B216" s="14">
        <v>90800</v>
      </c>
    </row>
    <row r="217" spans="1:2">
      <c r="A217" s="8">
        <v>2014</v>
      </c>
      <c r="B217" s="14">
        <v>65700</v>
      </c>
    </row>
    <row r="218" spans="1:2">
      <c r="A218" s="8">
        <v>2015</v>
      </c>
      <c r="B218" s="14">
        <v>36300</v>
      </c>
    </row>
    <row r="219" spans="1:2">
      <c r="A219" s="8">
        <v>2016</v>
      </c>
      <c r="B219" s="14">
        <v>40200</v>
      </c>
    </row>
    <row r="220" spans="1:2">
      <c r="A220" s="8">
        <v>2017</v>
      </c>
      <c r="B220" s="14">
        <v>61500</v>
      </c>
    </row>
    <row r="221" spans="1:2">
      <c r="A221" s="8">
        <v>2018</v>
      </c>
      <c r="B221" s="14">
        <v>64900</v>
      </c>
    </row>
    <row r="222" spans="1:2">
      <c r="A222" s="8">
        <v>2019</v>
      </c>
      <c r="B222" s="14">
        <v>63500</v>
      </c>
    </row>
    <row r="223" spans="1:2">
      <c r="A223" s="8">
        <v>2020</v>
      </c>
      <c r="B223" s="14">
        <v>59400</v>
      </c>
    </row>
    <row r="224" spans="1:2">
      <c r="A224" s="8">
        <v>2021</v>
      </c>
      <c r="B224" s="14">
        <v>79100</v>
      </c>
    </row>
    <row r="225" spans="1:2">
      <c r="A225" s="8">
        <v>2022</v>
      </c>
      <c r="B225" s="14">
        <v>75000</v>
      </c>
    </row>
    <row r="226" spans="1:2">
      <c r="A226" s="8">
        <v>2023</v>
      </c>
      <c r="B226" s="14">
        <v>134000</v>
      </c>
    </row>
    <row r="227" spans="1:2">
      <c r="A227" s="29"/>
      <c r="B227" s="55"/>
    </row>
    <row r="228" spans="1:2">
      <c r="A228" s="29"/>
      <c r="B228" s="55"/>
    </row>
    <row r="229" spans="1:2">
      <c r="A229" s="29"/>
      <c r="B229" s="55"/>
    </row>
    <row r="230" ht="14.75" spans="1:2">
      <c r="A230" s="58"/>
      <c r="B230" s="59"/>
    </row>
  </sheetData>
  <mergeCells count="34">
    <mergeCell ref="A2:G2"/>
    <mergeCell ref="A3:G3"/>
    <mergeCell ref="A39:G39"/>
    <mergeCell ref="A40:G40"/>
    <mergeCell ref="A82:F82"/>
    <mergeCell ref="A83:F83"/>
    <mergeCell ref="A105:F105"/>
    <mergeCell ref="A106:F106"/>
    <mergeCell ref="A126:F126"/>
    <mergeCell ref="A127:F127"/>
    <mergeCell ref="A144:F144"/>
    <mergeCell ref="A145:F145"/>
    <mergeCell ref="A163:F163"/>
    <mergeCell ref="A164:F164"/>
    <mergeCell ref="A181:F181"/>
    <mergeCell ref="A182:F182"/>
    <mergeCell ref="A201:B201"/>
    <mergeCell ref="A202:B202"/>
    <mergeCell ref="A4:A5"/>
    <mergeCell ref="A41:A42"/>
    <mergeCell ref="A84:A85"/>
    <mergeCell ref="A107:A108"/>
    <mergeCell ref="A128:A129"/>
    <mergeCell ref="A146:A147"/>
    <mergeCell ref="A165:A166"/>
    <mergeCell ref="A183:A184"/>
    <mergeCell ref="B4:B5"/>
    <mergeCell ref="B41:B42"/>
    <mergeCell ref="B84:B85"/>
    <mergeCell ref="B107:B108"/>
    <mergeCell ref="B128:B129"/>
    <mergeCell ref="B146:B147"/>
    <mergeCell ref="B165:B166"/>
    <mergeCell ref="B183:B18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98"/>
  <sheetViews>
    <sheetView topLeftCell="A46" workbookViewId="0">
      <selection activeCell="A85" sqref="A85"/>
    </sheetView>
  </sheetViews>
  <sheetFormatPr defaultColWidth="8.72727272727273" defaultRowHeight="14"/>
  <cols>
    <col min="1" max="1" width="4.81818181818182" style="1" customWidth="1"/>
    <col min="2" max="2" width="28.5454545454545" style="1" customWidth="1"/>
    <col min="3" max="3" width="14.8181818181818" style="1" customWidth="1"/>
    <col min="4" max="4" width="13.7272727272727" style="1" customWidth="1"/>
    <col min="5" max="5" width="13.6363636363636" style="1" customWidth="1"/>
    <col min="6" max="6" width="15.1818181818182" style="1"/>
    <col min="7" max="8" width="13.6363636363636" style="1" customWidth="1"/>
    <col min="9" max="9" width="26.1818181818182" style="1" customWidth="1"/>
    <col min="10" max="10" width="15.0909090909091" style="1" customWidth="1"/>
    <col min="11" max="11" width="13.3636363636364" style="1" customWidth="1"/>
    <col min="12" max="12" width="13.0909090909091" style="1" customWidth="1"/>
    <col min="13" max="13" width="13.5454545454545" style="1" customWidth="1"/>
    <col min="14" max="16384" width="8.72727272727273" style="1"/>
  </cols>
  <sheetData>
    <row r="2" ht="14.75"/>
    <row r="3" s="1" customFormat="1" spans="1:8">
      <c r="A3" s="2" t="s">
        <v>191</v>
      </c>
      <c r="B3" s="3" t="s">
        <v>192</v>
      </c>
      <c r="C3" s="3" t="s">
        <v>6</v>
      </c>
      <c r="D3" s="3" t="s">
        <v>6</v>
      </c>
      <c r="E3" s="3" t="s">
        <v>6</v>
      </c>
      <c r="F3" s="3" t="s">
        <v>6</v>
      </c>
      <c r="G3" s="3" t="s">
        <v>6</v>
      </c>
      <c r="H3" s="4" t="s">
        <v>6</v>
      </c>
    </row>
    <row r="4" s="1" customFormat="1" ht="28" spans="1:8">
      <c r="A4" s="5"/>
      <c r="B4" s="6"/>
      <c r="C4" s="6" t="s">
        <v>193</v>
      </c>
      <c r="D4" s="6" t="s">
        <v>194</v>
      </c>
      <c r="E4" s="6" t="s">
        <v>195</v>
      </c>
      <c r="F4" s="6" t="s">
        <v>7</v>
      </c>
      <c r="G4" s="6" t="s">
        <v>8</v>
      </c>
      <c r="H4" s="7" t="s">
        <v>9</v>
      </c>
    </row>
    <row r="5" s="1" customFormat="1" spans="1:8">
      <c r="A5" s="8"/>
      <c r="B5" s="9"/>
      <c r="C5" s="9">
        <f t="shared" ref="C5:H5" si="0">SUM(C6:C18)</f>
        <v>81844</v>
      </c>
      <c r="D5" s="9">
        <f t="shared" si="0"/>
        <v>47631</v>
      </c>
      <c r="E5" s="9">
        <f t="shared" si="0"/>
        <v>51601</v>
      </c>
      <c r="F5" s="9">
        <f t="shared" si="0"/>
        <v>901697</v>
      </c>
      <c r="G5" s="9">
        <f t="shared" si="0"/>
        <v>882700</v>
      </c>
      <c r="H5" s="10">
        <f t="shared" si="0"/>
        <v>651843</v>
      </c>
    </row>
    <row r="6" s="1" customFormat="1" spans="1:8">
      <c r="A6" s="11" t="s">
        <v>196</v>
      </c>
      <c r="B6" s="12" t="s">
        <v>197</v>
      </c>
      <c r="C6" s="13">
        <v>19172</v>
      </c>
      <c r="D6" s="13">
        <v>10000</v>
      </c>
      <c r="E6" s="13">
        <v>10623</v>
      </c>
      <c r="F6" s="13">
        <v>245031</v>
      </c>
      <c r="G6" s="13">
        <v>234200</v>
      </c>
      <c r="H6" s="14">
        <v>158829</v>
      </c>
    </row>
    <row r="7" s="1" customFormat="1" spans="1:8">
      <c r="A7" s="11" t="s">
        <v>198</v>
      </c>
      <c r="B7" s="12" t="s">
        <v>20</v>
      </c>
      <c r="C7" s="13">
        <v>19122</v>
      </c>
      <c r="D7" s="13">
        <v>9000</v>
      </c>
      <c r="E7" s="13">
        <v>7335</v>
      </c>
      <c r="F7" s="13">
        <v>182808</v>
      </c>
      <c r="G7" s="13">
        <v>182500</v>
      </c>
      <c r="H7" s="14">
        <v>125571</v>
      </c>
    </row>
    <row r="8" s="1" customFormat="1" spans="1:8">
      <c r="A8" s="11" t="s">
        <v>13</v>
      </c>
      <c r="B8" s="12" t="s">
        <v>199</v>
      </c>
      <c r="C8" s="13">
        <v>13403</v>
      </c>
      <c r="D8" s="13">
        <v>9000</v>
      </c>
      <c r="E8" s="13">
        <v>8204</v>
      </c>
      <c r="F8" s="13">
        <v>150285</v>
      </c>
      <c r="G8" s="13">
        <v>150100</v>
      </c>
      <c r="H8" s="14">
        <v>107943</v>
      </c>
    </row>
    <row r="9" s="1" customFormat="1" spans="1:8">
      <c r="A9" s="11" t="s">
        <v>61</v>
      </c>
      <c r="B9" s="12" t="s">
        <v>128</v>
      </c>
      <c r="C9" s="13">
        <v>17468</v>
      </c>
      <c r="D9" s="13">
        <v>7000</v>
      </c>
      <c r="E9" s="13">
        <v>15376</v>
      </c>
      <c r="F9" s="13">
        <v>144807</v>
      </c>
      <c r="G9" s="13">
        <v>143900</v>
      </c>
      <c r="H9" s="14">
        <v>126768</v>
      </c>
    </row>
    <row r="10" s="1" customFormat="1" spans="1:8">
      <c r="A10" s="11" t="s">
        <v>63</v>
      </c>
      <c r="B10" s="12" t="s">
        <v>200</v>
      </c>
      <c r="C10" s="13">
        <v>5171</v>
      </c>
      <c r="D10" s="13">
        <v>5000</v>
      </c>
      <c r="E10" s="13">
        <v>4548</v>
      </c>
      <c r="F10" s="13">
        <v>69819</v>
      </c>
      <c r="G10" s="13">
        <v>89100</v>
      </c>
      <c r="H10" s="14">
        <v>67582</v>
      </c>
    </row>
    <row r="11" s="1" customFormat="1" spans="1:8">
      <c r="A11" s="11" t="s">
        <v>201</v>
      </c>
      <c r="B11" s="12" t="s">
        <v>202</v>
      </c>
      <c r="C11" s="13">
        <v>0</v>
      </c>
      <c r="D11" s="13">
        <v>1396</v>
      </c>
      <c r="E11" s="13">
        <v>1007</v>
      </c>
      <c r="F11" s="13">
        <v>21641</v>
      </c>
      <c r="G11" s="13">
        <v>25100</v>
      </c>
      <c r="H11" s="14">
        <v>17372</v>
      </c>
    </row>
    <row r="12" s="1" customFormat="1" spans="1:8">
      <c r="A12" s="11" t="s">
        <v>27</v>
      </c>
      <c r="B12" s="12" t="s">
        <v>28</v>
      </c>
      <c r="C12" s="13">
        <v>1193</v>
      </c>
      <c r="D12" s="13">
        <v>2500</v>
      </c>
      <c r="E12" s="13">
        <v>1513</v>
      </c>
      <c r="F12" s="13">
        <v>13630</v>
      </c>
      <c r="G12" s="13">
        <v>19300</v>
      </c>
      <c r="H12" s="14">
        <v>14420</v>
      </c>
    </row>
    <row r="13" s="1" customFormat="1" spans="1:8">
      <c r="A13" s="11" t="s">
        <v>45</v>
      </c>
      <c r="B13" s="12" t="s">
        <v>46</v>
      </c>
      <c r="C13" s="13">
        <v>3300</v>
      </c>
      <c r="D13" s="13">
        <v>1000</v>
      </c>
      <c r="E13" s="13">
        <v>850</v>
      </c>
      <c r="F13" s="13">
        <v>21134</v>
      </c>
      <c r="G13" s="13">
        <v>16300</v>
      </c>
      <c r="H13" s="14">
        <v>12374</v>
      </c>
    </row>
    <row r="14" s="1" customFormat="1" spans="1:8">
      <c r="A14" s="11" t="s">
        <v>203</v>
      </c>
      <c r="B14" s="12" t="s">
        <v>204</v>
      </c>
      <c r="C14" s="13">
        <v>1195</v>
      </c>
      <c r="D14" s="13">
        <v>1735</v>
      </c>
      <c r="E14" s="13">
        <v>716</v>
      </c>
      <c r="F14" s="13">
        <v>11105</v>
      </c>
      <c r="G14" s="13">
        <v>12300</v>
      </c>
      <c r="H14" s="14">
        <v>7877</v>
      </c>
    </row>
    <row r="15" s="1" customFormat="1" spans="1:8">
      <c r="A15" s="11" t="s">
        <v>43</v>
      </c>
      <c r="B15" s="12" t="s">
        <v>205</v>
      </c>
      <c r="C15" s="13">
        <v>188</v>
      </c>
      <c r="D15" s="13">
        <v>1000</v>
      </c>
      <c r="E15" s="13">
        <v>1429</v>
      </c>
      <c r="F15" s="15">
        <v>6259</v>
      </c>
      <c r="G15" s="13">
        <v>9900</v>
      </c>
      <c r="H15" s="14">
        <v>13107</v>
      </c>
    </row>
    <row r="16" s="1" customFormat="1" spans="1:11">
      <c r="A16" s="11" t="s">
        <v>206</v>
      </c>
      <c r="B16" s="12" t="s">
        <v>207</v>
      </c>
      <c r="C16" s="13">
        <v>1008</v>
      </c>
      <c r="D16" s="13"/>
      <c r="E16" s="13"/>
      <c r="F16" s="16">
        <v>7173</v>
      </c>
      <c r="G16" s="17"/>
      <c r="H16" s="14"/>
      <c r="I16" s="31"/>
      <c r="J16" s="36"/>
      <c r="K16" s="37"/>
    </row>
    <row r="17" s="1" customFormat="1" spans="1:11">
      <c r="A17" s="18" t="s">
        <v>208</v>
      </c>
      <c r="B17" s="19" t="s">
        <v>209</v>
      </c>
      <c r="C17" s="20">
        <v>624</v>
      </c>
      <c r="D17" s="20"/>
      <c r="E17" s="20"/>
      <c r="F17" s="21"/>
      <c r="G17" s="22"/>
      <c r="H17" s="23"/>
      <c r="I17" s="31"/>
      <c r="J17" s="36"/>
      <c r="K17" s="37"/>
    </row>
    <row r="18" s="1" customFormat="1" ht="14.75" spans="1:8">
      <c r="A18" s="24"/>
      <c r="B18" s="25" t="s">
        <v>210</v>
      </c>
      <c r="C18" s="26"/>
      <c r="D18" s="26"/>
      <c r="E18" s="26"/>
      <c r="F18" s="27">
        <v>28005</v>
      </c>
      <c r="G18" s="26"/>
      <c r="H18" s="28"/>
    </row>
    <row r="19" ht="14.75"/>
    <row r="20" s="1" customFormat="1" spans="1:5">
      <c r="A20" s="2" t="s">
        <v>191</v>
      </c>
      <c r="B20" s="3" t="s">
        <v>211</v>
      </c>
      <c r="C20" s="3" t="s">
        <v>6</v>
      </c>
      <c r="D20" s="3" t="s">
        <v>6</v>
      </c>
      <c r="E20" s="4" t="s">
        <v>6</v>
      </c>
    </row>
    <row r="21" s="1" customFormat="1" ht="28" spans="1:5">
      <c r="A21" s="5"/>
      <c r="B21" s="6"/>
      <c r="C21" s="6" t="s">
        <v>193</v>
      </c>
      <c r="D21" s="6" t="s">
        <v>7</v>
      </c>
      <c r="E21" s="7" t="s">
        <v>8</v>
      </c>
    </row>
    <row r="22" s="1" customFormat="1" spans="1:5">
      <c r="A22" s="29"/>
      <c r="B22" s="30"/>
      <c r="C22" s="9">
        <f>SUM(C23:C33)</f>
        <v>40149</v>
      </c>
      <c r="D22" s="9">
        <f>SUM(D23:D33)</f>
        <v>453345</v>
      </c>
      <c r="E22" s="10">
        <f>SUM(E23:E33)</f>
        <v>491423</v>
      </c>
    </row>
    <row r="23" s="1" customFormat="1" spans="1:7">
      <c r="A23" s="11" t="s">
        <v>196</v>
      </c>
      <c r="B23" s="12" t="s">
        <v>197</v>
      </c>
      <c r="C23" s="13">
        <v>8605</v>
      </c>
      <c r="D23" s="13">
        <v>118623</v>
      </c>
      <c r="E23" s="14">
        <v>120412</v>
      </c>
      <c r="F23" s="31"/>
      <c r="G23" s="31"/>
    </row>
    <row r="24" s="1" customFormat="1" spans="1:7">
      <c r="A24" s="11" t="s">
        <v>198</v>
      </c>
      <c r="B24" s="12" t="s">
        <v>20</v>
      </c>
      <c r="C24" s="13">
        <v>10899</v>
      </c>
      <c r="D24" s="13">
        <v>111601</v>
      </c>
      <c r="E24" s="14">
        <v>123341</v>
      </c>
      <c r="F24" s="31"/>
      <c r="G24" s="31"/>
    </row>
    <row r="25" s="1" customFormat="1" spans="1:7">
      <c r="A25" s="11" t="s">
        <v>13</v>
      </c>
      <c r="B25" s="12" t="s">
        <v>199</v>
      </c>
      <c r="C25" s="13">
        <v>6580</v>
      </c>
      <c r="D25" s="13">
        <v>74415</v>
      </c>
      <c r="E25" s="14">
        <v>82860</v>
      </c>
      <c r="F25" s="31"/>
      <c r="G25" s="31"/>
    </row>
    <row r="26" s="1" customFormat="1" spans="1:7">
      <c r="A26" s="11" t="s">
        <v>61</v>
      </c>
      <c r="B26" s="12" t="s">
        <v>128</v>
      </c>
      <c r="C26" s="13">
        <v>6092</v>
      </c>
      <c r="D26" s="13">
        <v>56486</v>
      </c>
      <c r="E26" s="14">
        <v>60179</v>
      </c>
      <c r="F26" s="31"/>
      <c r="G26" s="31"/>
    </row>
    <row r="27" s="1" customFormat="1" spans="1:7">
      <c r="A27" s="11" t="s">
        <v>63</v>
      </c>
      <c r="B27" s="12" t="s">
        <v>200</v>
      </c>
      <c r="C27" s="13">
        <v>2554</v>
      </c>
      <c r="D27" s="13">
        <v>41419</v>
      </c>
      <c r="E27" s="14">
        <v>59685</v>
      </c>
      <c r="F27" s="31"/>
      <c r="G27" s="31"/>
    </row>
    <row r="28" s="1" customFormat="1" spans="1:7">
      <c r="A28" s="11" t="s">
        <v>27</v>
      </c>
      <c r="B28" s="12" t="s">
        <v>28</v>
      </c>
      <c r="C28" s="13">
        <v>717</v>
      </c>
      <c r="D28" s="13">
        <v>6195</v>
      </c>
      <c r="E28" s="14">
        <v>5028</v>
      </c>
      <c r="F28" s="31"/>
      <c r="G28" s="31"/>
    </row>
    <row r="29" s="1" customFormat="1" spans="1:7">
      <c r="A29" s="11" t="s">
        <v>45</v>
      </c>
      <c r="B29" s="12" t="s">
        <v>46</v>
      </c>
      <c r="C29" s="13">
        <v>2333</v>
      </c>
      <c r="D29" s="13">
        <v>10975</v>
      </c>
      <c r="E29" s="14">
        <v>4431</v>
      </c>
      <c r="F29" s="31"/>
      <c r="G29" s="31"/>
    </row>
    <row r="30" s="1" customFormat="1" spans="1:7">
      <c r="A30" s="11" t="s">
        <v>203</v>
      </c>
      <c r="B30" s="12" t="s">
        <v>204</v>
      </c>
      <c r="C30" s="13">
        <v>926</v>
      </c>
      <c r="D30" s="13">
        <v>6030</v>
      </c>
      <c r="E30" s="14">
        <v>8791</v>
      </c>
      <c r="F30" s="31"/>
      <c r="G30" s="31"/>
    </row>
    <row r="31" s="1" customFormat="1" spans="1:5">
      <c r="A31" s="11" t="s">
        <v>206</v>
      </c>
      <c r="B31" s="12" t="s">
        <v>212</v>
      </c>
      <c r="C31" s="13">
        <v>944</v>
      </c>
      <c r="D31" s="13">
        <v>6834</v>
      </c>
      <c r="E31" s="14">
        <v>2762</v>
      </c>
    </row>
    <row r="32" s="1" customFormat="1" spans="1:5">
      <c r="A32" s="11" t="s">
        <v>213</v>
      </c>
      <c r="B32" s="12" t="s">
        <v>214</v>
      </c>
      <c r="C32" s="13">
        <v>499</v>
      </c>
      <c r="D32" s="13"/>
      <c r="E32" s="14"/>
    </row>
    <row r="33" s="1" customFormat="1" ht="14.75" spans="1:5">
      <c r="A33" s="24"/>
      <c r="B33" s="32" t="s">
        <v>202</v>
      </c>
      <c r="C33" s="33"/>
      <c r="D33" s="33">
        <v>20767</v>
      </c>
      <c r="E33" s="34">
        <v>23934</v>
      </c>
    </row>
    <row r="34" s="1" customFormat="1" spans="1:11">
      <c r="A34" s="35"/>
      <c r="B34" s="35"/>
      <c r="C34" s="35"/>
      <c r="D34" s="31"/>
      <c r="E34" s="31"/>
      <c r="F34" s="36"/>
      <c r="G34" s="37"/>
      <c r="H34" s="31"/>
      <c r="I34" s="31"/>
      <c r="J34" s="36"/>
      <c r="K34" s="37"/>
    </row>
    <row r="35" s="1" customFormat="1" ht="14.75" spans="1:11">
      <c r="A35" s="35"/>
      <c r="B35" s="35"/>
      <c r="C35" s="35"/>
      <c r="D35" s="31"/>
      <c r="E35" s="31"/>
      <c r="F35" s="36"/>
      <c r="G35" s="37"/>
      <c r="H35" s="31"/>
      <c r="I35" s="31"/>
      <c r="J35" s="36"/>
      <c r="K35" s="37"/>
    </row>
    <row r="36" s="1" customFormat="1" spans="1:11">
      <c r="A36" s="38"/>
      <c r="B36" s="3" t="s">
        <v>215</v>
      </c>
      <c r="C36" s="3" t="s">
        <v>6</v>
      </c>
      <c r="D36" s="3" t="s">
        <v>6</v>
      </c>
      <c r="E36" s="4" t="s">
        <v>6</v>
      </c>
      <c r="F36" s="36"/>
      <c r="G36" s="39" t="s">
        <v>216</v>
      </c>
      <c r="H36" s="40"/>
      <c r="I36" s="31"/>
      <c r="J36" s="36"/>
      <c r="K36" s="37"/>
    </row>
    <row r="37" s="1" customFormat="1" ht="42" spans="1:11">
      <c r="A37" s="41"/>
      <c r="B37" s="6"/>
      <c r="C37" s="6" t="s">
        <v>193</v>
      </c>
      <c r="D37" s="6" t="s">
        <v>7</v>
      </c>
      <c r="E37" s="7" t="s">
        <v>8</v>
      </c>
      <c r="F37" s="36"/>
      <c r="G37" s="42" t="s">
        <v>217</v>
      </c>
      <c r="H37" s="43" t="s">
        <v>218</v>
      </c>
      <c r="I37" s="31"/>
      <c r="J37" s="36"/>
      <c r="K37" s="37"/>
    </row>
    <row r="38" s="1" customFormat="1" spans="1:11">
      <c r="A38" s="44"/>
      <c r="B38" s="30"/>
      <c r="C38" s="9">
        <f>SUM(C39:C50)</f>
        <v>176100</v>
      </c>
      <c r="D38" s="9">
        <f>SUM(D39:D50)</f>
        <v>1899800</v>
      </c>
      <c r="E38" s="10">
        <f>SUM(E39:E50)</f>
        <v>1894500</v>
      </c>
      <c r="F38" s="36"/>
      <c r="G38" s="8">
        <v>2012</v>
      </c>
      <c r="H38" s="14">
        <v>1828000</v>
      </c>
      <c r="I38" s="31"/>
      <c r="J38" s="36"/>
      <c r="K38" s="37"/>
    </row>
    <row r="39" s="1" customFormat="1" spans="1:11">
      <c r="A39" s="11" t="s">
        <v>63</v>
      </c>
      <c r="B39" s="12" t="s">
        <v>200</v>
      </c>
      <c r="C39" s="13">
        <v>52700</v>
      </c>
      <c r="D39" s="13">
        <v>463800</v>
      </c>
      <c r="E39" s="14">
        <v>451700</v>
      </c>
      <c r="F39" s="36"/>
      <c r="G39" s="8">
        <v>2013</v>
      </c>
      <c r="H39" s="14">
        <v>1908000</v>
      </c>
      <c r="I39" s="31"/>
      <c r="J39" s="36"/>
      <c r="K39" s="37"/>
    </row>
    <row r="40" s="1" customFormat="1" spans="1:11">
      <c r="A40" s="11" t="s">
        <v>61</v>
      </c>
      <c r="B40" s="12" t="s">
        <v>128</v>
      </c>
      <c r="C40" s="13">
        <v>19700</v>
      </c>
      <c r="D40" s="13">
        <v>188300</v>
      </c>
      <c r="E40" s="14">
        <v>194300</v>
      </c>
      <c r="F40" s="36"/>
      <c r="G40" s="8">
        <v>2014</v>
      </c>
      <c r="H40" s="14">
        <v>1663000</v>
      </c>
      <c r="I40" s="31"/>
      <c r="J40" s="36"/>
      <c r="K40" s="37"/>
    </row>
    <row r="41" s="1" customFormat="1" spans="1:11">
      <c r="A41" s="11" t="s">
        <v>219</v>
      </c>
      <c r="B41" s="12" t="s">
        <v>220</v>
      </c>
      <c r="C41" s="13">
        <v>8800</v>
      </c>
      <c r="D41" s="13">
        <v>179800</v>
      </c>
      <c r="E41" s="14">
        <v>165700</v>
      </c>
      <c r="F41" s="36"/>
      <c r="G41" s="8">
        <v>2015</v>
      </c>
      <c r="H41" s="14">
        <v>1559000</v>
      </c>
      <c r="I41" s="31"/>
      <c r="J41" s="36"/>
      <c r="K41" s="37"/>
    </row>
    <row r="42" s="1" customFormat="1" spans="1:11">
      <c r="A42" s="11" t="s">
        <v>221</v>
      </c>
      <c r="B42" s="12" t="s">
        <v>222</v>
      </c>
      <c r="C42" s="13">
        <v>16200</v>
      </c>
      <c r="D42" s="13">
        <v>177100</v>
      </c>
      <c r="E42" s="14">
        <v>202300</v>
      </c>
      <c r="F42" s="36"/>
      <c r="G42" s="8">
        <v>2016</v>
      </c>
      <c r="H42" s="14">
        <v>1540000</v>
      </c>
      <c r="I42" s="31"/>
      <c r="J42" s="36"/>
      <c r="K42" s="37"/>
    </row>
    <row r="43" s="1" customFormat="1" spans="1:11">
      <c r="A43" s="11" t="s">
        <v>27</v>
      </c>
      <c r="B43" s="12" t="s">
        <v>28</v>
      </c>
      <c r="C43" s="13">
        <v>11800</v>
      </c>
      <c r="D43" s="13">
        <v>167300</v>
      </c>
      <c r="E43" s="14">
        <v>170100</v>
      </c>
      <c r="F43" s="36"/>
      <c r="G43" s="8">
        <v>2017</v>
      </c>
      <c r="H43" s="14">
        <v>1719000</v>
      </c>
      <c r="I43" s="31"/>
      <c r="J43" s="36"/>
      <c r="K43" s="37"/>
    </row>
    <row r="44" s="1" customFormat="1" spans="1:11">
      <c r="A44" s="11" t="s">
        <v>223</v>
      </c>
      <c r="B44" s="12" t="s">
        <v>146</v>
      </c>
      <c r="C44" s="13">
        <v>14200</v>
      </c>
      <c r="D44" s="13">
        <v>135200</v>
      </c>
      <c r="E44" s="14">
        <v>122500</v>
      </c>
      <c r="F44" s="36"/>
      <c r="G44" s="8">
        <v>2018</v>
      </c>
      <c r="H44" s="14">
        <v>1895000</v>
      </c>
      <c r="I44" s="31"/>
      <c r="J44" s="36"/>
      <c r="K44" s="37"/>
    </row>
    <row r="45" s="1" customFormat="1" spans="1:11">
      <c r="A45" s="44"/>
      <c r="B45" s="12" t="s">
        <v>224</v>
      </c>
      <c r="C45" s="13">
        <v>8000</v>
      </c>
      <c r="D45" s="13">
        <v>88800</v>
      </c>
      <c r="E45" s="14">
        <v>64500</v>
      </c>
      <c r="F45" s="36"/>
      <c r="G45" s="8">
        <v>2019</v>
      </c>
      <c r="H45" s="14">
        <v>1883000</v>
      </c>
      <c r="I45" s="31"/>
      <c r="J45" s="36"/>
      <c r="K45" s="37"/>
    </row>
    <row r="46" s="1" customFormat="1" spans="1:11">
      <c r="A46" s="11" t="s">
        <v>196</v>
      </c>
      <c r="B46" s="12" t="s">
        <v>197</v>
      </c>
      <c r="C46" s="13">
        <v>8000</v>
      </c>
      <c r="D46" s="13">
        <v>87400</v>
      </c>
      <c r="E46" s="14">
        <v>83200</v>
      </c>
      <c r="F46" s="36"/>
      <c r="G46" s="8">
        <v>2020</v>
      </c>
      <c r="H46" s="14">
        <v>2199000</v>
      </c>
      <c r="I46" s="31"/>
      <c r="J46" s="36"/>
      <c r="K46" s="37"/>
    </row>
    <row r="47" s="1" customFormat="1" spans="1:11">
      <c r="A47" s="11" t="s">
        <v>225</v>
      </c>
      <c r="B47" s="12" t="s">
        <v>226</v>
      </c>
      <c r="C47" s="13">
        <v>3900</v>
      </c>
      <c r="D47" s="13">
        <v>70000</v>
      </c>
      <c r="E47" s="14">
        <v>88700</v>
      </c>
      <c r="F47" s="36"/>
      <c r="G47" s="8">
        <v>2021</v>
      </c>
      <c r="H47" s="14">
        <v>2110000</v>
      </c>
      <c r="I47" s="31"/>
      <c r="J47" s="36"/>
      <c r="K47" s="37"/>
    </row>
    <row r="48" s="1" customFormat="1" spans="1:11">
      <c r="A48" s="11" t="s">
        <v>227</v>
      </c>
      <c r="B48" s="12" t="s">
        <v>228</v>
      </c>
      <c r="C48" s="13">
        <v>7000</v>
      </c>
      <c r="D48" s="13">
        <v>65200</v>
      </c>
      <c r="E48" s="14">
        <v>81100</v>
      </c>
      <c r="F48" s="36"/>
      <c r="G48" s="8">
        <v>2022</v>
      </c>
      <c r="H48" s="45">
        <v>1618000</v>
      </c>
      <c r="I48" s="31"/>
      <c r="J48" s="36"/>
      <c r="K48" s="37"/>
    </row>
    <row r="49" s="1" customFormat="1" spans="1:11">
      <c r="A49" s="44"/>
      <c r="B49" s="9" t="s">
        <v>210</v>
      </c>
      <c r="C49" s="46">
        <f>176100-150300</f>
        <v>25800</v>
      </c>
      <c r="D49" s="46">
        <f>1899800-1622900</f>
        <v>276900</v>
      </c>
      <c r="E49" s="47">
        <f>1894500-1624100</f>
        <v>270400</v>
      </c>
      <c r="F49" s="36"/>
      <c r="G49" s="8">
        <v>2023</v>
      </c>
      <c r="H49" s="45">
        <v>1895000</v>
      </c>
      <c r="I49" s="31"/>
      <c r="J49" s="36"/>
      <c r="K49" s="37"/>
    </row>
    <row r="50" s="1" customFormat="1" ht="14.75" spans="1:11">
      <c r="A50" s="24"/>
      <c r="B50" s="32"/>
      <c r="C50" s="33"/>
      <c r="D50" s="33"/>
      <c r="E50" s="34"/>
      <c r="F50" s="36"/>
      <c r="G50" s="48">
        <v>2024</v>
      </c>
      <c r="H50" s="49">
        <v>1900000</v>
      </c>
      <c r="I50" s="31"/>
      <c r="J50" s="36"/>
      <c r="K50" s="37"/>
    </row>
    <row r="53" ht="14.75"/>
    <row r="54" s="1" customFormat="1" spans="2:7">
      <c r="B54" s="50" t="s">
        <v>229</v>
      </c>
      <c r="C54" s="3" t="s">
        <v>6</v>
      </c>
      <c r="D54" s="3" t="s">
        <v>6</v>
      </c>
      <c r="E54" s="3" t="s">
        <v>6</v>
      </c>
      <c r="F54" s="3" t="s">
        <v>6</v>
      </c>
      <c r="G54" s="4" t="s">
        <v>6</v>
      </c>
    </row>
    <row r="55" s="1" customFormat="1" ht="28" spans="2:7">
      <c r="B55" s="51"/>
      <c r="C55" s="6" t="s">
        <v>193</v>
      </c>
      <c r="D55" s="6" t="s">
        <v>194</v>
      </c>
      <c r="E55" s="6" t="s">
        <v>7</v>
      </c>
      <c r="F55" s="6" t="s">
        <v>8</v>
      </c>
      <c r="G55" s="7" t="s">
        <v>9</v>
      </c>
    </row>
    <row r="56" s="1" customFormat="1" spans="2:7">
      <c r="B56" s="52"/>
      <c r="C56" s="9">
        <f>SUM(C57:C68)</f>
        <v>308000</v>
      </c>
      <c r="D56" s="9">
        <f>SUM(D57:D68)</f>
        <v>333700</v>
      </c>
      <c r="E56" s="9">
        <f>SUM(E57:E68)</f>
        <v>1951000</v>
      </c>
      <c r="F56" s="9">
        <f>SUM(F57:F68)</f>
        <v>2076600</v>
      </c>
      <c r="G56" s="10">
        <f>SUM(G57:G66)</f>
        <v>1462700</v>
      </c>
    </row>
    <row r="57" s="1" customFormat="1" spans="1:7">
      <c r="A57" s="53" t="s">
        <v>230</v>
      </c>
      <c r="B57" s="44" t="s">
        <v>231</v>
      </c>
      <c r="C57" s="13">
        <v>19000</v>
      </c>
      <c r="D57" s="13">
        <v>24500</v>
      </c>
      <c r="E57" s="16">
        <v>413000</v>
      </c>
      <c r="F57" s="13">
        <v>430000</v>
      </c>
      <c r="G57" s="14">
        <v>244700</v>
      </c>
    </row>
    <row r="58" s="1" customFormat="1" spans="1:7">
      <c r="A58" s="53" t="s">
        <v>223</v>
      </c>
      <c r="B58" s="44" t="s">
        <v>146</v>
      </c>
      <c r="C58" s="13">
        <v>31000</v>
      </c>
      <c r="D58" s="13">
        <v>31900</v>
      </c>
      <c r="E58" s="16">
        <v>327000</v>
      </c>
      <c r="F58" s="13">
        <v>310600</v>
      </c>
      <c r="G58" s="14">
        <v>278900</v>
      </c>
    </row>
    <row r="59" s="1" customFormat="1" spans="1:7">
      <c r="A59" s="53" t="s">
        <v>232</v>
      </c>
      <c r="B59" s="44" t="s">
        <v>233</v>
      </c>
      <c r="C59" s="13">
        <v>15000</v>
      </c>
      <c r="D59" s="13">
        <v>19700</v>
      </c>
      <c r="E59" s="16">
        <v>158000</v>
      </c>
      <c r="F59" s="13">
        <v>197500</v>
      </c>
      <c r="G59" s="14">
        <v>161000</v>
      </c>
    </row>
    <row r="60" s="1" customFormat="1" spans="1:7">
      <c r="A60" s="53" t="s">
        <v>234</v>
      </c>
      <c r="B60" s="44" t="s">
        <v>235</v>
      </c>
      <c r="C60" s="13">
        <v>15000</v>
      </c>
      <c r="D60" s="13">
        <v>20600</v>
      </c>
      <c r="E60" s="16">
        <v>178000</v>
      </c>
      <c r="F60" s="13">
        <v>165700</v>
      </c>
      <c r="G60" s="14">
        <v>139100</v>
      </c>
    </row>
    <row r="61" s="1" customFormat="1" spans="1:7">
      <c r="A61" s="53" t="s">
        <v>236</v>
      </c>
      <c r="B61" s="44" t="s">
        <v>237</v>
      </c>
      <c r="C61" s="13">
        <v>16000</v>
      </c>
      <c r="D61" s="13">
        <v>16400</v>
      </c>
      <c r="E61" s="16">
        <v>168000</v>
      </c>
      <c r="F61" s="13">
        <v>145400</v>
      </c>
      <c r="G61" s="14">
        <v>151600</v>
      </c>
    </row>
    <row r="62" s="1" customFormat="1" spans="1:7">
      <c r="A62" s="53" t="s">
        <v>238</v>
      </c>
      <c r="B62" s="44" t="s">
        <v>239</v>
      </c>
      <c r="C62" s="13">
        <v>15000</v>
      </c>
      <c r="D62" s="13">
        <v>7200</v>
      </c>
      <c r="E62" s="16">
        <v>118000</v>
      </c>
      <c r="F62" s="13">
        <v>128400</v>
      </c>
      <c r="G62" s="14">
        <v>100200</v>
      </c>
    </row>
    <row r="63" s="1" customFormat="1" spans="1:7">
      <c r="A63" s="53" t="s">
        <v>240</v>
      </c>
      <c r="B63" s="44" t="s">
        <v>241</v>
      </c>
      <c r="C63" s="13"/>
      <c r="D63" s="13">
        <v>11800</v>
      </c>
      <c r="E63" s="16"/>
      <c r="F63" s="13">
        <v>122700</v>
      </c>
      <c r="G63" s="14">
        <v>108900</v>
      </c>
    </row>
    <row r="64" s="1" customFormat="1" spans="1:7">
      <c r="A64" s="53" t="s">
        <v>242</v>
      </c>
      <c r="B64" s="44" t="s">
        <v>243</v>
      </c>
      <c r="C64" s="13">
        <v>8000</v>
      </c>
      <c r="D64" s="13">
        <v>11500</v>
      </c>
      <c r="E64" s="16">
        <v>89000</v>
      </c>
      <c r="F64" s="13">
        <v>119800</v>
      </c>
      <c r="G64" s="14">
        <v>124600</v>
      </c>
    </row>
    <row r="65" s="1" customFormat="1" spans="1:7">
      <c r="A65" s="53" t="s">
        <v>244</v>
      </c>
      <c r="B65" s="44" t="s">
        <v>245</v>
      </c>
      <c r="C65" s="13">
        <v>10000</v>
      </c>
      <c r="D65" s="13">
        <v>9100</v>
      </c>
      <c r="E65" s="16">
        <v>96000</v>
      </c>
      <c r="F65" s="13">
        <v>107300</v>
      </c>
      <c r="G65" s="14">
        <v>73700</v>
      </c>
    </row>
    <row r="66" s="1" customFormat="1" spans="1:7">
      <c r="A66" s="53" t="s">
        <v>27</v>
      </c>
      <c r="B66" s="44" t="s">
        <v>28</v>
      </c>
      <c r="C66" s="13">
        <v>7000</v>
      </c>
      <c r="D66" s="13"/>
      <c r="E66" s="16">
        <v>99000</v>
      </c>
      <c r="F66" s="13">
        <v>91200</v>
      </c>
      <c r="G66" s="14">
        <v>80000</v>
      </c>
    </row>
    <row r="67" spans="1:7">
      <c r="A67" s="53" t="s">
        <v>246</v>
      </c>
      <c r="B67" s="44" t="s">
        <v>247</v>
      </c>
      <c r="C67" s="13">
        <v>8000</v>
      </c>
      <c r="D67" s="13">
        <v>7000</v>
      </c>
      <c r="E67" s="13">
        <v>102000</v>
      </c>
      <c r="F67" s="13">
        <v>94000</v>
      </c>
      <c r="G67" s="14"/>
    </row>
    <row r="68" spans="2:7">
      <c r="B68" s="54" t="s">
        <v>210</v>
      </c>
      <c r="C68" s="26">
        <v>164000</v>
      </c>
      <c r="D68" s="26">
        <f>181000-D67</f>
        <v>174000</v>
      </c>
      <c r="E68" s="26">
        <v>203000</v>
      </c>
      <c r="F68" s="26">
        <f>258000-94000</f>
        <v>164000</v>
      </c>
      <c r="G68" s="28"/>
    </row>
    <row r="69" ht="14.75"/>
    <row r="70" spans="2:4">
      <c r="B70" s="50" t="s">
        <v>229</v>
      </c>
      <c r="C70" s="3" t="s">
        <v>6</v>
      </c>
      <c r="D70" s="4" t="s">
        <v>6</v>
      </c>
    </row>
    <row r="71" spans="2:4">
      <c r="B71" s="51"/>
      <c r="C71" s="6" t="s">
        <v>7</v>
      </c>
      <c r="D71" s="7" t="s">
        <v>8</v>
      </c>
    </row>
    <row r="72" spans="2:4">
      <c r="B72" s="52"/>
      <c r="C72" s="9">
        <f>SUM(C73:C85)</f>
        <v>3981000</v>
      </c>
      <c r="D72" s="10">
        <f>SUM(D73:D85)</f>
        <v>4133000</v>
      </c>
    </row>
    <row r="73" spans="1:4">
      <c r="A73" s="53" t="s">
        <v>230</v>
      </c>
      <c r="B73" s="44" t="s">
        <v>231</v>
      </c>
      <c r="C73" s="16">
        <v>744000</v>
      </c>
      <c r="D73" s="14">
        <v>721000</v>
      </c>
    </row>
    <row r="74" spans="1:4">
      <c r="A74" s="53" t="s">
        <v>223</v>
      </c>
      <c r="B74" s="44" t="s">
        <v>146</v>
      </c>
      <c r="C74" s="16">
        <v>327000</v>
      </c>
      <c r="D74" s="14">
        <v>310000</v>
      </c>
    </row>
    <row r="75" spans="1:4">
      <c r="A75" s="53" t="s">
        <v>232</v>
      </c>
      <c r="B75" s="44" t="s">
        <v>233</v>
      </c>
      <c r="C75" s="16">
        <v>158000</v>
      </c>
      <c r="D75" s="14">
        <v>197000</v>
      </c>
    </row>
    <row r="76" spans="1:4">
      <c r="A76" s="53" t="s">
        <v>234</v>
      </c>
      <c r="B76" s="44" t="s">
        <v>235</v>
      </c>
      <c r="C76" s="16">
        <v>338000</v>
      </c>
      <c r="D76" s="14">
        <v>373000</v>
      </c>
    </row>
    <row r="77" spans="1:4">
      <c r="A77" s="53" t="s">
        <v>236</v>
      </c>
      <c r="B77" s="44" t="s">
        <v>237</v>
      </c>
      <c r="C77" s="16">
        <v>446000</v>
      </c>
      <c r="D77" s="14">
        <v>403000</v>
      </c>
    </row>
    <row r="78" spans="1:4">
      <c r="A78" s="53" t="s">
        <v>238</v>
      </c>
      <c r="B78" s="44" t="s">
        <v>239</v>
      </c>
      <c r="C78" s="16">
        <v>179000</v>
      </c>
      <c r="D78" s="14">
        <v>222000</v>
      </c>
    </row>
    <row r="79" spans="1:4">
      <c r="A79" s="53" t="s">
        <v>240</v>
      </c>
      <c r="B79" s="44" t="s">
        <v>241</v>
      </c>
      <c r="C79" s="16">
        <v>143000</v>
      </c>
      <c r="D79" s="14">
        <v>176000</v>
      </c>
    </row>
    <row r="80" spans="1:4">
      <c r="A80" s="53" t="s">
        <v>242</v>
      </c>
      <c r="B80" s="44" t="s">
        <v>243</v>
      </c>
      <c r="C80" s="16">
        <v>301000</v>
      </c>
      <c r="D80" s="14">
        <v>374000</v>
      </c>
    </row>
    <row r="81" spans="1:4">
      <c r="A81" s="53" t="s">
        <v>244</v>
      </c>
      <c r="B81" s="44" t="s">
        <v>245</v>
      </c>
      <c r="C81" s="16">
        <v>195000</v>
      </c>
      <c r="D81" s="14">
        <v>191000</v>
      </c>
    </row>
    <row r="82" spans="1:4">
      <c r="A82" s="53" t="s">
        <v>27</v>
      </c>
      <c r="B82" s="44" t="s">
        <v>28</v>
      </c>
      <c r="C82" s="16"/>
      <c r="D82" s="14"/>
    </row>
    <row r="83" spans="1:4">
      <c r="A83" s="53" t="s">
        <v>246</v>
      </c>
      <c r="B83" s="44" t="s">
        <v>247</v>
      </c>
      <c r="C83" s="13"/>
      <c r="D83" s="14"/>
    </row>
    <row r="84" spans="1:4">
      <c r="A84" s="53" t="s">
        <v>248</v>
      </c>
      <c r="B84" s="44" t="s">
        <v>249</v>
      </c>
      <c r="C84" s="13">
        <v>244000</v>
      </c>
      <c r="D84" s="14">
        <v>246000</v>
      </c>
    </row>
    <row r="85" spans="2:4">
      <c r="B85" s="54" t="s">
        <v>210</v>
      </c>
      <c r="C85" s="26">
        <v>906000</v>
      </c>
      <c r="D85" s="28">
        <v>920000</v>
      </c>
    </row>
    <row r="86" ht="14.75"/>
    <row r="87" spans="2:7">
      <c r="B87" s="39" t="s">
        <v>250</v>
      </c>
      <c r="C87" s="40"/>
      <c r="F87" s="39" t="s">
        <v>251</v>
      </c>
      <c r="G87" s="40"/>
    </row>
    <row r="88" ht="56" spans="2:7">
      <c r="B88" s="42" t="s">
        <v>217</v>
      </c>
      <c r="C88" s="43" t="s">
        <v>252</v>
      </c>
      <c r="F88" s="42" t="s">
        <v>217</v>
      </c>
      <c r="G88" s="43" t="s">
        <v>253</v>
      </c>
    </row>
    <row r="89" spans="2:7">
      <c r="B89" s="29">
        <v>2018</v>
      </c>
      <c r="C89" s="55">
        <v>2773000</v>
      </c>
      <c r="F89" s="29">
        <v>2018</v>
      </c>
      <c r="G89" s="55">
        <v>4394000</v>
      </c>
    </row>
    <row r="90" spans="2:7">
      <c r="B90" s="29">
        <v>2019</v>
      </c>
      <c r="C90" s="55">
        <v>2774000</v>
      </c>
      <c r="F90" s="29">
        <v>2019</v>
      </c>
      <c r="G90" s="55">
        <v>4469000</v>
      </c>
    </row>
    <row r="91" spans="2:7">
      <c r="B91" s="29">
        <v>2020</v>
      </c>
      <c r="C91" s="55">
        <v>3827000</v>
      </c>
      <c r="F91" s="29">
        <v>2020</v>
      </c>
      <c r="G91" s="55">
        <v>5350000</v>
      </c>
    </row>
    <row r="92" spans="2:7">
      <c r="B92" s="29">
        <v>2021</v>
      </c>
      <c r="C92" s="55">
        <v>2968000</v>
      </c>
      <c r="F92" s="29">
        <v>2021</v>
      </c>
      <c r="G92" s="55">
        <v>5329000</v>
      </c>
    </row>
    <row r="93" spans="2:7">
      <c r="B93" s="29">
        <v>2022</v>
      </c>
      <c r="C93" s="55">
        <v>1670000</v>
      </c>
      <c r="F93" s="29">
        <v>2022</v>
      </c>
      <c r="G93" s="55">
        <v>3728000</v>
      </c>
    </row>
    <row r="94" spans="2:7">
      <c r="B94" s="29">
        <v>2023</v>
      </c>
      <c r="C94" s="55">
        <v>2049000</v>
      </c>
      <c r="F94" s="29">
        <v>2023</v>
      </c>
      <c r="G94" s="55">
        <v>4134000</v>
      </c>
    </row>
    <row r="95" spans="2:7">
      <c r="B95" s="56">
        <v>2024</v>
      </c>
      <c r="C95" s="57">
        <v>1960000</v>
      </c>
      <c r="F95" s="56">
        <v>2024</v>
      </c>
      <c r="G95" s="57">
        <v>3980000</v>
      </c>
    </row>
    <row r="96" spans="2:7">
      <c r="B96" s="56"/>
      <c r="C96" s="57"/>
      <c r="F96" s="56"/>
      <c r="G96" s="57"/>
    </row>
    <row r="97" spans="2:7">
      <c r="B97" s="56"/>
      <c r="C97" s="57"/>
      <c r="F97" s="56"/>
      <c r="G97" s="57"/>
    </row>
    <row r="98" ht="14.75" spans="2:7">
      <c r="B98" s="58"/>
      <c r="C98" s="59"/>
      <c r="F98" s="58"/>
      <c r="G98" s="59"/>
    </row>
  </sheetData>
  <mergeCells count="11">
    <mergeCell ref="G36:H36"/>
    <mergeCell ref="B87:C87"/>
    <mergeCell ref="F87:G87"/>
    <mergeCell ref="A3:A4"/>
    <mergeCell ref="A20:A21"/>
    <mergeCell ref="A36:A37"/>
    <mergeCell ref="B3:B4"/>
    <mergeCell ref="B20:B21"/>
    <mergeCell ref="B36:B37"/>
    <mergeCell ref="B54:B55"/>
    <mergeCell ref="B70:B71"/>
  </mergeCells>
  <hyperlinks>
    <hyperlink ref="B88" r:id="rId1" display="www.find800.cn/"/>
    <hyperlink ref="F88" r:id="rId1" display="www.find800.cn/"/>
    <hyperlink ref="G37" r:id="rId1" display="www.find800.cn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Россия 俄罗斯</vt:lpstr>
      <vt:lpstr>КИТАЙ 中国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GRCK</dc:creator>
  <cp:lastModifiedBy>Gumar R. (Malangparts) 酷尔</cp:lastModifiedBy>
  <dcterms:created xsi:type="dcterms:W3CDTF">2023-02-27T03:35:00Z</dcterms:created>
  <dcterms:modified xsi:type="dcterms:W3CDTF">2025-01-30T05:30:38Z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857BD1A6B6CF4B8A952F28C4A60F00BD_13</vt:lpwstr>
  </property>
  <property fmtid="{D5CDD505-2E9C-101B-9397-08002B2CF9AE}" pid="3" name="KSOProductBuildVer">
    <vt:lpwstr>2052-12.1.0.19770</vt:lpwstr>
  </property>
</Properties>
</file>